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97" activeTab="0"/>
  </bookViews>
  <sheets>
    <sheet name="表七" sheetId="1" r:id="rId1"/>
    <sheet name="表六" sheetId="2" r:id="rId2"/>
  </sheets>
  <definedNames/>
  <calcPr fullCalcOnLoad="1"/>
</workbook>
</file>

<file path=xl/comments1.xml><?xml version="1.0" encoding="utf-8"?>
<comments xmlns="http://schemas.openxmlformats.org/spreadsheetml/2006/main">
  <authors>
    <author>xiaok</author>
    <author>xb21cn</author>
    <author>Administrator</author>
    <author>作者</author>
  </authors>
  <commentList>
    <comment ref="A11" authorId="0">
      <text>
        <r>
          <rPr>
            <sz val="9"/>
            <rFont val="宋体"/>
            <family val="0"/>
          </rPr>
          <t>xiaok:
人员经费包含企业离休干部遗属工资</t>
        </r>
      </text>
    </comment>
    <comment ref="J11" authorId="1">
      <text>
        <r>
          <rPr>
            <b/>
            <sz val="9"/>
            <rFont val="宋体"/>
            <family val="0"/>
          </rPr>
          <t>xb21cn:</t>
        </r>
        <r>
          <rPr>
            <sz val="9"/>
            <rFont val="宋体"/>
            <family val="0"/>
          </rPr>
          <t xml:space="preserve">
走访。</t>
        </r>
      </text>
    </comment>
    <comment ref="N11" authorId="1">
      <text>
        <r>
          <rPr>
            <b/>
            <sz val="9"/>
            <rFont val="宋体"/>
            <family val="0"/>
          </rPr>
          <t>xb21cn:</t>
        </r>
        <r>
          <rPr>
            <sz val="9"/>
            <rFont val="宋体"/>
            <family val="0"/>
          </rPr>
          <t xml:space="preserve">
房屋维修100万元。</t>
        </r>
      </text>
    </comment>
    <comment ref="H12" authorId="0">
      <text>
        <r>
          <rPr>
            <sz val="9"/>
            <rFont val="宋体"/>
            <family val="0"/>
          </rPr>
          <t xml:space="preserve">xiaok:
公用经费：厅局级2人*2400元/年=0.48万元，处级以上22人*2000元/年=4.4万元，科级以下26人*1600元/年=4.16万元；小计9.04万元。
特需经费：50人*1000元/年=5万元。
总计14.04万元
</t>
        </r>
      </text>
    </comment>
    <comment ref="A17" authorId="1">
      <text>
        <r>
          <rPr>
            <b/>
            <sz val="9"/>
            <rFont val="宋体"/>
            <family val="0"/>
          </rPr>
          <t>xb21cn:</t>
        </r>
        <r>
          <rPr>
            <sz val="9"/>
            <rFont val="宋体"/>
            <family val="0"/>
          </rPr>
          <t xml:space="preserve">
残联</t>
        </r>
      </text>
    </comment>
    <comment ref="M17" authorId="2">
      <text>
        <r>
          <rPr>
            <b/>
            <sz val="9"/>
            <rFont val="Tahoma"/>
            <family val="2"/>
          </rPr>
          <t>Administrator:</t>
        </r>
        <r>
          <rPr>
            <sz val="9"/>
            <rFont val="Tahoma"/>
            <family val="2"/>
          </rPr>
          <t xml:space="preserve">
</t>
        </r>
        <r>
          <rPr>
            <sz val="9"/>
            <rFont val="宋体"/>
            <family val="0"/>
          </rPr>
          <t>提前下达：中央财政残疾人事业发展补助资金</t>
        </r>
        <r>
          <rPr>
            <sz val="9"/>
            <rFont val="Tahoma"/>
            <family val="2"/>
          </rPr>
          <t>45</t>
        </r>
        <r>
          <rPr>
            <sz val="9"/>
            <rFont val="宋体"/>
            <family val="0"/>
          </rPr>
          <t>万元</t>
        </r>
      </text>
    </comment>
    <comment ref="L19" authorId="2">
      <text>
        <r>
          <rPr>
            <b/>
            <sz val="9"/>
            <rFont val="Tahoma"/>
            <family val="2"/>
          </rPr>
          <t>Administrator:</t>
        </r>
        <r>
          <rPr>
            <sz val="9"/>
            <rFont val="Tahoma"/>
            <family val="2"/>
          </rPr>
          <t xml:space="preserve">
</t>
        </r>
        <r>
          <rPr>
            <sz val="9"/>
            <rFont val="宋体"/>
            <family val="0"/>
          </rPr>
          <t xml:space="preserve">城乡低保
</t>
        </r>
      </text>
    </comment>
    <comment ref="M19" authorId="2">
      <text>
        <r>
          <rPr>
            <b/>
            <sz val="9"/>
            <rFont val="Tahoma"/>
            <family val="2"/>
          </rPr>
          <t>Administrator:</t>
        </r>
        <r>
          <rPr>
            <sz val="9"/>
            <rFont val="Tahoma"/>
            <family val="2"/>
          </rPr>
          <t xml:space="preserve">
</t>
        </r>
        <r>
          <rPr>
            <sz val="9"/>
            <rFont val="宋体"/>
            <family val="0"/>
          </rPr>
          <t>提前下达：中省级困难群众补助资金</t>
        </r>
        <r>
          <rPr>
            <sz val="9"/>
            <rFont val="Tahoma"/>
            <family val="2"/>
          </rPr>
          <t>7494</t>
        </r>
        <r>
          <rPr>
            <sz val="9"/>
            <rFont val="宋体"/>
            <family val="0"/>
          </rPr>
          <t>万元
结转资金：【</t>
        </r>
        <r>
          <rPr>
            <sz val="9"/>
            <rFont val="Tahoma"/>
            <family val="2"/>
          </rPr>
          <t>2020</t>
        </r>
        <r>
          <rPr>
            <sz val="9"/>
            <rFont val="宋体"/>
            <family val="0"/>
          </rPr>
          <t>】</t>
        </r>
        <r>
          <rPr>
            <sz val="9"/>
            <rFont val="Tahoma"/>
            <family val="2"/>
          </rPr>
          <t>41</t>
        </r>
        <r>
          <rPr>
            <sz val="9"/>
            <rFont val="宋体"/>
            <family val="0"/>
          </rPr>
          <t>号</t>
        </r>
        <r>
          <rPr>
            <sz val="9"/>
            <rFont val="Tahoma"/>
            <family val="2"/>
          </rPr>
          <t>1463</t>
        </r>
        <r>
          <rPr>
            <sz val="9"/>
            <rFont val="宋体"/>
            <family val="0"/>
          </rPr>
          <t>万元，【</t>
        </r>
        <r>
          <rPr>
            <sz val="9"/>
            <rFont val="Tahoma"/>
            <family val="2"/>
          </rPr>
          <t>2020</t>
        </r>
        <r>
          <rPr>
            <sz val="9"/>
            <rFont val="宋体"/>
            <family val="0"/>
          </rPr>
          <t>】</t>
        </r>
        <r>
          <rPr>
            <sz val="9"/>
            <rFont val="Tahoma"/>
            <family val="2"/>
          </rPr>
          <t>50A</t>
        </r>
        <r>
          <rPr>
            <sz val="9"/>
            <rFont val="宋体"/>
            <family val="0"/>
          </rPr>
          <t>金额</t>
        </r>
        <r>
          <rPr>
            <sz val="9"/>
            <rFont val="Tahoma"/>
            <family val="2"/>
          </rPr>
          <t>30</t>
        </r>
        <r>
          <rPr>
            <sz val="9"/>
            <rFont val="宋体"/>
            <family val="0"/>
          </rPr>
          <t>万元。【</t>
        </r>
        <r>
          <rPr>
            <sz val="9"/>
            <rFont val="Tahoma"/>
            <family val="2"/>
          </rPr>
          <t>2020</t>
        </r>
        <r>
          <rPr>
            <sz val="9"/>
            <rFont val="宋体"/>
            <family val="0"/>
          </rPr>
          <t>】</t>
        </r>
        <r>
          <rPr>
            <sz val="9"/>
            <rFont val="Tahoma"/>
            <family val="2"/>
          </rPr>
          <t>4</t>
        </r>
        <r>
          <rPr>
            <sz val="9"/>
            <rFont val="宋体"/>
            <family val="0"/>
          </rPr>
          <t>号金额</t>
        </r>
        <r>
          <rPr>
            <sz val="9"/>
            <rFont val="Tahoma"/>
            <family val="2"/>
          </rPr>
          <t>35</t>
        </r>
        <r>
          <rPr>
            <sz val="9"/>
            <rFont val="宋体"/>
            <family val="0"/>
          </rPr>
          <t>万元，【</t>
        </r>
        <r>
          <rPr>
            <sz val="9"/>
            <rFont val="Tahoma"/>
            <family val="2"/>
          </rPr>
          <t>2020</t>
        </r>
        <r>
          <rPr>
            <sz val="9"/>
            <rFont val="宋体"/>
            <family val="0"/>
          </rPr>
          <t>】</t>
        </r>
        <r>
          <rPr>
            <sz val="9"/>
            <rFont val="Tahoma"/>
            <family val="2"/>
          </rPr>
          <t>90</t>
        </r>
        <r>
          <rPr>
            <sz val="9"/>
            <rFont val="宋体"/>
            <family val="0"/>
          </rPr>
          <t>号优抚对象资金</t>
        </r>
        <r>
          <rPr>
            <sz val="9"/>
            <rFont val="Tahoma"/>
            <family val="2"/>
          </rPr>
          <t>282.68</t>
        </r>
        <r>
          <rPr>
            <sz val="9"/>
            <rFont val="宋体"/>
            <family val="0"/>
          </rPr>
          <t>。合计</t>
        </r>
        <r>
          <rPr>
            <sz val="9"/>
            <rFont val="Tahoma"/>
            <family val="2"/>
          </rPr>
          <t>1810.68</t>
        </r>
        <r>
          <rPr>
            <sz val="9"/>
            <rFont val="宋体"/>
            <family val="0"/>
          </rPr>
          <t>万元，总合计</t>
        </r>
        <r>
          <rPr>
            <sz val="9"/>
            <rFont val="Tahoma"/>
            <family val="2"/>
          </rPr>
          <t>9304.68</t>
        </r>
        <r>
          <rPr>
            <sz val="9"/>
            <rFont val="宋体"/>
            <family val="0"/>
          </rPr>
          <t>万元。</t>
        </r>
      </text>
    </comment>
    <comment ref="N19" authorId="1">
      <text>
        <r>
          <rPr>
            <b/>
            <sz val="9"/>
            <rFont val="宋体"/>
            <family val="0"/>
          </rPr>
          <t>xb21c
1、百岁老人19人500/月，共计12个月，11.4万元    2、残疾人补贴671.1万元（预算去年数）3、157人社工岗工资1034.7万元（2020年10月-2021年12月0。合计1717.2万元。</t>
        </r>
      </text>
    </comment>
    <comment ref="J21" authorId="1">
      <text>
        <r>
          <rPr>
            <b/>
            <sz val="9"/>
            <rFont val="宋体"/>
            <family val="0"/>
          </rPr>
          <t>xb21cn:</t>
        </r>
        <r>
          <rPr>
            <sz val="9"/>
            <rFont val="宋体"/>
            <family val="0"/>
          </rPr>
          <t xml:space="preserve">
工作经费40万元。</t>
        </r>
      </text>
    </comment>
    <comment ref="N23" authorId="1">
      <text>
        <r>
          <rPr>
            <b/>
            <sz val="9"/>
            <rFont val="宋体"/>
            <family val="0"/>
          </rPr>
          <t>xb21cn:</t>
        </r>
        <r>
          <rPr>
            <sz val="9"/>
            <rFont val="宋体"/>
            <family val="0"/>
          </rPr>
          <t xml:space="preserve">
人员运行经费100万元</t>
        </r>
      </text>
    </comment>
    <comment ref="M26" authorId="2">
      <text>
        <r>
          <rPr>
            <b/>
            <sz val="9"/>
            <rFont val="Tahoma"/>
            <family val="2"/>
          </rPr>
          <t>Administrator:</t>
        </r>
        <r>
          <rPr>
            <sz val="9"/>
            <rFont val="Tahoma"/>
            <family val="2"/>
          </rPr>
          <t xml:space="preserve">
</t>
        </r>
        <r>
          <rPr>
            <sz val="9"/>
            <rFont val="宋体"/>
            <family val="0"/>
          </rPr>
          <t>结转资金：</t>
        </r>
        <r>
          <rPr>
            <sz val="9"/>
            <rFont val="Tahoma"/>
            <family val="2"/>
          </rPr>
          <t>998.64</t>
        </r>
        <r>
          <rPr>
            <sz val="9"/>
            <rFont val="宋体"/>
            <family val="0"/>
          </rPr>
          <t>万元。</t>
        </r>
        <r>
          <rPr>
            <sz val="9"/>
            <rFont val="Tahoma"/>
            <family val="2"/>
          </rPr>
          <t xml:space="preserve">
</t>
        </r>
      </text>
    </comment>
    <comment ref="N26" authorId="2">
      <text>
        <r>
          <rPr>
            <b/>
            <sz val="9"/>
            <rFont val="Tahoma"/>
            <family val="2"/>
          </rPr>
          <t>Administrator:</t>
        </r>
        <r>
          <rPr>
            <sz val="9"/>
            <rFont val="Tahoma"/>
            <family val="2"/>
          </rPr>
          <t xml:space="preserve">
1</t>
        </r>
        <r>
          <rPr>
            <sz val="9"/>
            <rFont val="宋体"/>
            <family val="0"/>
          </rPr>
          <t>、创建卫生城市经费</t>
        </r>
        <r>
          <rPr>
            <sz val="9"/>
            <rFont val="Tahoma"/>
            <family val="2"/>
          </rPr>
          <t>30</t>
        </r>
        <r>
          <rPr>
            <sz val="9"/>
            <rFont val="宋体"/>
            <family val="0"/>
          </rPr>
          <t>万元</t>
        </r>
        <r>
          <rPr>
            <sz val="9"/>
            <rFont val="Tahoma"/>
            <family val="2"/>
          </rPr>
          <t xml:space="preserve">    2</t>
        </r>
        <r>
          <rPr>
            <sz val="9"/>
            <rFont val="宋体"/>
            <family val="0"/>
          </rPr>
          <t>、鼠防经费</t>
        </r>
        <r>
          <rPr>
            <sz val="9"/>
            <rFont val="Tahoma"/>
            <family val="2"/>
          </rPr>
          <t>20</t>
        </r>
        <r>
          <rPr>
            <sz val="9"/>
            <rFont val="宋体"/>
            <family val="0"/>
          </rPr>
          <t>万元</t>
        </r>
        <r>
          <rPr>
            <sz val="9"/>
            <rFont val="Tahoma"/>
            <family val="2"/>
          </rPr>
          <t xml:space="preserve">  3</t>
        </r>
        <r>
          <rPr>
            <sz val="9"/>
            <rFont val="宋体"/>
            <family val="0"/>
          </rPr>
          <t>、计生两项奖扶区级配套</t>
        </r>
        <r>
          <rPr>
            <sz val="9"/>
            <rFont val="Tahoma"/>
            <family val="2"/>
          </rPr>
          <t>134</t>
        </r>
        <r>
          <rPr>
            <sz val="9"/>
            <rFont val="宋体"/>
            <family val="0"/>
          </rPr>
          <t>万元（预算去年数）</t>
        </r>
        <r>
          <rPr>
            <sz val="9"/>
            <rFont val="Tahoma"/>
            <family val="2"/>
          </rPr>
          <t xml:space="preserve">   4</t>
        </r>
        <r>
          <rPr>
            <sz val="9"/>
            <rFont val="宋体"/>
            <family val="0"/>
          </rPr>
          <t>、独生子女奖励</t>
        </r>
        <r>
          <rPr>
            <sz val="9"/>
            <rFont val="Tahoma"/>
            <family val="2"/>
          </rPr>
          <t>63.6</t>
        </r>
        <r>
          <rPr>
            <sz val="9"/>
            <rFont val="宋体"/>
            <family val="0"/>
          </rPr>
          <t>万元（预算去年数）；</t>
        </r>
        <r>
          <rPr>
            <sz val="9"/>
            <rFont val="Tahoma"/>
            <family val="2"/>
          </rPr>
          <t>5</t>
        </r>
        <r>
          <rPr>
            <sz val="9"/>
            <rFont val="宋体"/>
            <family val="0"/>
          </rPr>
          <t>、百岁、孤寡老人</t>
        </r>
        <r>
          <rPr>
            <sz val="9"/>
            <rFont val="Tahoma"/>
            <family val="2"/>
          </rPr>
          <t>3.5</t>
        </r>
        <r>
          <rPr>
            <sz val="9"/>
            <rFont val="宋体"/>
            <family val="0"/>
          </rPr>
          <t>万元；</t>
        </r>
        <r>
          <rPr>
            <sz val="9"/>
            <rFont val="Tahoma"/>
            <family val="2"/>
          </rPr>
          <t>10</t>
        </r>
        <r>
          <rPr>
            <sz val="9"/>
            <rFont val="宋体"/>
            <family val="0"/>
          </rPr>
          <t>、春节慰问一线</t>
        </r>
        <r>
          <rPr>
            <sz val="9"/>
            <rFont val="Tahoma"/>
            <family val="2"/>
          </rPr>
          <t>5</t>
        </r>
        <r>
          <rPr>
            <sz val="9"/>
            <rFont val="宋体"/>
            <family val="0"/>
          </rPr>
          <t>万元；合计</t>
        </r>
        <r>
          <rPr>
            <sz val="9"/>
            <rFont val="Tahoma"/>
            <family val="2"/>
          </rPr>
          <t>256.1</t>
        </r>
        <r>
          <rPr>
            <sz val="9"/>
            <rFont val="宋体"/>
            <family val="0"/>
          </rPr>
          <t xml:space="preserve">万元。
</t>
        </r>
      </text>
    </comment>
    <comment ref="A28" authorId="1">
      <text>
        <r>
          <rPr>
            <b/>
            <sz val="9"/>
            <rFont val="宋体"/>
            <family val="0"/>
          </rPr>
          <t>疾控中心 包含岭下防保站</t>
        </r>
      </text>
    </comment>
    <comment ref="E28" authorId="1">
      <text>
        <r>
          <rPr>
            <b/>
            <sz val="9"/>
            <rFont val="宋体"/>
            <family val="0"/>
          </rPr>
          <t>xb21cn:</t>
        </r>
        <r>
          <rPr>
            <sz val="9"/>
            <rFont val="宋体"/>
            <family val="0"/>
          </rPr>
          <t xml:space="preserve">
69.9万+岭下防保站33.9万</t>
        </r>
      </text>
    </comment>
    <comment ref="F28" authorId="1">
      <text>
        <r>
          <rPr>
            <b/>
            <sz val="9"/>
            <rFont val="宋体"/>
            <family val="0"/>
          </rPr>
          <t>xb21cn:</t>
        </r>
        <r>
          <rPr>
            <sz val="9"/>
            <rFont val="宋体"/>
            <family val="0"/>
          </rPr>
          <t xml:space="preserve">
189.55万+岭下防保站92.15万</t>
        </r>
      </text>
    </comment>
    <comment ref="N28" authorId="1">
      <text>
        <r>
          <rPr>
            <b/>
            <sz val="9"/>
            <rFont val="宋体"/>
            <family val="0"/>
          </rPr>
          <t>xb21cn:</t>
        </r>
        <r>
          <rPr>
            <sz val="9"/>
            <rFont val="宋体"/>
            <family val="0"/>
          </rPr>
          <t xml:space="preserve">
7人全年工资46.8万元。脱贫饮水检测90.8万元合计137.6万元</t>
        </r>
      </text>
    </comment>
    <comment ref="A38" authorId="3">
      <text>
        <r>
          <rPr>
            <sz val="9"/>
            <rFont val="宋体"/>
            <family val="0"/>
          </rPr>
          <t xml:space="preserve">作者:
永胜与东胜合并 </t>
        </r>
      </text>
    </comment>
    <comment ref="M50" authorId="1">
      <text>
        <r>
          <rPr>
            <b/>
            <sz val="9"/>
            <rFont val="宋体"/>
            <family val="0"/>
          </rPr>
          <t>xb21cn:</t>
        </r>
        <r>
          <rPr>
            <sz val="9"/>
            <rFont val="宋体"/>
            <family val="0"/>
          </rPr>
          <t xml:space="preserve">
结转资金：18万元。</t>
        </r>
      </text>
    </comment>
    <comment ref="N51" authorId="1">
      <text>
        <r>
          <rPr>
            <b/>
            <sz val="9"/>
            <rFont val="宋体"/>
            <family val="0"/>
          </rPr>
          <t>xb21cn:</t>
        </r>
        <r>
          <rPr>
            <sz val="9"/>
            <rFont val="宋体"/>
            <family val="0"/>
          </rPr>
          <t xml:space="preserve">
征兵体检费30万元；增资32万元。</t>
        </r>
      </text>
    </comment>
    <comment ref="L53" authorId="2">
      <text>
        <r>
          <rPr>
            <b/>
            <sz val="9"/>
            <rFont val="Tahoma"/>
            <family val="2"/>
          </rPr>
          <t>Administrator:</t>
        </r>
        <r>
          <rPr>
            <sz val="9"/>
            <rFont val="Tahoma"/>
            <family val="2"/>
          </rPr>
          <t xml:space="preserve">
</t>
        </r>
        <r>
          <rPr>
            <sz val="9"/>
            <rFont val="宋体"/>
            <family val="0"/>
          </rPr>
          <t xml:space="preserve">企业军转干部解困资金
</t>
        </r>
        <r>
          <rPr>
            <sz val="9"/>
            <rFont val="Tahoma"/>
            <family val="2"/>
          </rPr>
          <t>107</t>
        </r>
        <r>
          <rPr>
            <sz val="9"/>
            <rFont val="宋体"/>
            <family val="0"/>
          </rPr>
          <t>万元</t>
        </r>
      </text>
    </comment>
    <comment ref="M53" authorId="2">
      <text>
        <r>
          <rPr>
            <b/>
            <sz val="9"/>
            <rFont val="Tahoma"/>
            <family val="2"/>
          </rPr>
          <t>Administrator:</t>
        </r>
        <r>
          <rPr>
            <sz val="9"/>
            <rFont val="Tahoma"/>
            <family val="2"/>
          </rPr>
          <t xml:space="preserve">
</t>
        </r>
        <r>
          <rPr>
            <sz val="9"/>
            <rFont val="宋体"/>
            <family val="0"/>
          </rPr>
          <t>结转资金：</t>
        </r>
        <r>
          <rPr>
            <sz val="9"/>
            <rFont val="Tahoma"/>
            <family val="2"/>
          </rPr>
          <t>348</t>
        </r>
        <r>
          <rPr>
            <sz val="9"/>
            <rFont val="宋体"/>
            <family val="0"/>
          </rPr>
          <t>万元。提前下达：</t>
        </r>
        <r>
          <rPr>
            <sz val="9"/>
            <rFont val="Tahoma"/>
            <family val="2"/>
          </rPr>
          <t>2074.9</t>
        </r>
        <r>
          <rPr>
            <sz val="9"/>
            <rFont val="宋体"/>
            <family val="0"/>
          </rPr>
          <t>万元。其中：优抚对象补助和医疗保障经费</t>
        </r>
        <r>
          <rPr>
            <sz val="9"/>
            <rFont val="Tahoma"/>
            <family val="2"/>
          </rPr>
          <t>1842.9</t>
        </r>
        <r>
          <rPr>
            <sz val="9"/>
            <rFont val="宋体"/>
            <family val="0"/>
          </rPr>
          <t>万元；义务兵家庭优待金</t>
        </r>
        <r>
          <rPr>
            <sz val="9"/>
            <rFont val="Tahoma"/>
            <family val="2"/>
          </rPr>
          <t>232</t>
        </r>
        <r>
          <rPr>
            <sz val="9"/>
            <rFont val="宋体"/>
            <family val="0"/>
          </rPr>
          <t>万元。总合计</t>
        </r>
        <r>
          <rPr>
            <sz val="9"/>
            <rFont val="Tahoma"/>
            <family val="2"/>
          </rPr>
          <t>2422.9</t>
        </r>
        <r>
          <rPr>
            <sz val="9"/>
            <rFont val="宋体"/>
            <family val="0"/>
          </rPr>
          <t>万元。</t>
        </r>
      </text>
    </comment>
    <comment ref="N53" authorId="2">
      <text>
        <r>
          <rPr>
            <b/>
            <sz val="9"/>
            <rFont val="Tahoma"/>
            <family val="2"/>
          </rPr>
          <t>Administrator:</t>
        </r>
        <r>
          <rPr>
            <sz val="9"/>
            <rFont val="Tahoma"/>
            <family val="2"/>
          </rPr>
          <t xml:space="preserve">
1</t>
        </r>
        <r>
          <rPr>
            <sz val="9"/>
            <rFont val="宋体"/>
            <family val="0"/>
          </rPr>
          <t>、退役士兵自主就业一次性补助费</t>
        </r>
        <r>
          <rPr>
            <sz val="9"/>
            <rFont val="Tahoma"/>
            <family val="2"/>
          </rPr>
          <t>60</t>
        </r>
        <r>
          <rPr>
            <sz val="9"/>
            <rFont val="宋体"/>
            <family val="0"/>
          </rPr>
          <t>万元（地方）；</t>
        </r>
        <r>
          <rPr>
            <sz val="9"/>
            <rFont val="Tahoma"/>
            <family val="2"/>
          </rPr>
          <t>2</t>
        </r>
        <r>
          <rPr>
            <sz val="9"/>
            <rFont val="宋体"/>
            <family val="0"/>
          </rPr>
          <t>、退役大学生一次性奖励金</t>
        </r>
        <r>
          <rPr>
            <sz val="9"/>
            <rFont val="Tahoma"/>
            <family val="2"/>
          </rPr>
          <t>32</t>
        </r>
        <r>
          <rPr>
            <sz val="9"/>
            <rFont val="宋体"/>
            <family val="0"/>
          </rPr>
          <t>万元</t>
        </r>
        <r>
          <rPr>
            <sz val="9"/>
            <rFont val="Tahoma"/>
            <family val="2"/>
          </rPr>
          <t xml:space="preserve"> </t>
        </r>
        <r>
          <rPr>
            <sz val="9"/>
            <rFont val="宋体"/>
            <family val="0"/>
          </rPr>
          <t>；</t>
        </r>
        <r>
          <rPr>
            <sz val="9"/>
            <rFont val="Tahoma"/>
            <family val="2"/>
          </rPr>
          <t>3</t>
        </r>
        <r>
          <rPr>
            <sz val="9"/>
            <rFont val="宋体"/>
            <family val="0"/>
          </rPr>
          <t>、退役士兵待分配期间生活补助费</t>
        </r>
        <r>
          <rPr>
            <sz val="9"/>
            <rFont val="Tahoma"/>
            <family val="2"/>
          </rPr>
          <t>12</t>
        </r>
        <r>
          <rPr>
            <sz val="9"/>
            <rFont val="宋体"/>
            <family val="0"/>
          </rPr>
          <t>万；</t>
        </r>
        <r>
          <rPr>
            <sz val="9"/>
            <rFont val="Tahoma"/>
            <family val="2"/>
          </rPr>
          <t xml:space="preserve"> 4</t>
        </r>
        <r>
          <rPr>
            <sz val="9"/>
            <rFont val="宋体"/>
            <family val="0"/>
          </rPr>
          <t>、复员干部杨威生活补助费，补缴社保费</t>
        </r>
        <r>
          <rPr>
            <sz val="9"/>
            <rFont val="Tahoma"/>
            <family val="2"/>
          </rPr>
          <t>2.6</t>
        </r>
        <r>
          <rPr>
            <sz val="9"/>
            <rFont val="宋体"/>
            <family val="0"/>
          </rPr>
          <t>万元</t>
        </r>
        <r>
          <rPr>
            <sz val="9"/>
            <rFont val="Tahoma"/>
            <family val="2"/>
          </rPr>
          <t xml:space="preserve">   </t>
        </r>
        <r>
          <rPr>
            <sz val="9"/>
            <rFont val="宋体"/>
            <family val="0"/>
          </rPr>
          <t>；</t>
        </r>
        <r>
          <rPr>
            <sz val="9"/>
            <rFont val="Tahoma"/>
            <family val="2"/>
          </rPr>
          <t xml:space="preserve"> 5</t>
        </r>
        <r>
          <rPr>
            <sz val="9"/>
            <rFont val="宋体"/>
            <family val="0"/>
          </rPr>
          <t>、复员干部陈文国取暖费</t>
        </r>
        <r>
          <rPr>
            <sz val="9"/>
            <rFont val="Tahoma"/>
            <family val="2"/>
          </rPr>
          <t>0.06</t>
        </r>
        <r>
          <rPr>
            <sz val="9"/>
            <rFont val="宋体"/>
            <family val="0"/>
          </rPr>
          <t>万元；</t>
        </r>
        <r>
          <rPr>
            <sz val="9"/>
            <rFont val="Tahoma"/>
            <family val="2"/>
          </rPr>
          <t xml:space="preserve">       6</t>
        </r>
        <r>
          <rPr>
            <sz val="9"/>
            <rFont val="宋体"/>
            <family val="0"/>
          </rPr>
          <t>、春节、八一慰问物资费</t>
        </r>
        <r>
          <rPr>
            <sz val="9"/>
            <rFont val="Tahoma"/>
            <family val="2"/>
          </rPr>
          <t>100</t>
        </r>
        <r>
          <rPr>
            <sz val="9"/>
            <rFont val="宋体"/>
            <family val="0"/>
          </rPr>
          <t>万元</t>
        </r>
        <r>
          <rPr>
            <sz val="9"/>
            <rFont val="Tahoma"/>
            <family val="2"/>
          </rPr>
          <t xml:space="preserve">  </t>
        </r>
        <r>
          <rPr>
            <sz val="9"/>
            <rFont val="宋体"/>
            <family val="0"/>
          </rPr>
          <t>；</t>
        </r>
        <r>
          <rPr>
            <sz val="9"/>
            <rFont val="Tahoma"/>
            <family val="2"/>
          </rPr>
          <t xml:space="preserve">       7</t>
        </r>
        <r>
          <rPr>
            <sz val="9"/>
            <rFont val="宋体"/>
            <family val="0"/>
          </rPr>
          <t>、军队干休所现役军人因公病故抚恤金</t>
        </r>
        <r>
          <rPr>
            <sz val="9"/>
            <rFont val="Tahoma"/>
            <family val="2"/>
          </rPr>
          <t>200</t>
        </r>
        <r>
          <rPr>
            <sz val="9"/>
            <rFont val="宋体"/>
            <family val="0"/>
          </rPr>
          <t>万元</t>
        </r>
        <r>
          <rPr>
            <sz val="9"/>
            <rFont val="Tahoma"/>
            <family val="2"/>
          </rPr>
          <t xml:space="preserve"> </t>
        </r>
        <r>
          <rPr>
            <sz val="9"/>
            <rFont val="宋体"/>
            <family val="0"/>
          </rPr>
          <t>；</t>
        </r>
        <r>
          <rPr>
            <sz val="9"/>
            <rFont val="Tahoma"/>
            <family val="2"/>
          </rPr>
          <t xml:space="preserve">  8</t>
        </r>
        <r>
          <rPr>
            <sz val="9"/>
            <rFont val="宋体"/>
            <family val="0"/>
          </rPr>
          <t>、义务兵优待金</t>
        </r>
        <r>
          <rPr>
            <sz val="9"/>
            <rFont val="Tahoma"/>
            <family val="2"/>
          </rPr>
          <t>246.5</t>
        </r>
        <r>
          <rPr>
            <sz val="9"/>
            <rFont val="宋体"/>
            <family val="0"/>
          </rPr>
          <t>万元（区配套）（预算去年数）</t>
        </r>
        <r>
          <rPr>
            <sz val="9"/>
            <rFont val="Tahoma"/>
            <family val="2"/>
          </rPr>
          <t>9</t>
        </r>
        <r>
          <rPr>
            <sz val="9"/>
            <rFont val="宋体"/>
            <family val="0"/>
          </rPr>
          <t>、（预算去年数军转干部工资</t>
        </r>
        <r>
          <rPr>
            <sz val="9"/>
            <rFont val="Tahoma"/>
            <family val="2"/>
          </rPr>
          <t>145.3</t>
        </r>
        <r>
          <rPr>
            <sz val="9"/>
            <rFont val="宋体"/>
            <family val="0"/>
          </rPr>
          <t>万元；）</t>
        </r>
        <r>
          <rPr>
            <sz val="9"/>
            <rFont val="Tahoma"/>
            <family val="2"/>
          </rPr>
          <t>10</t>
        </r>
        <r>
          <rPr>
            <sz val="9"/>
            <rFont val="宋体"/>
            <family val="0"/>
          </rPr>
          <t>、付海发抚恤</t>
        </r>
        <r>
          <rPr>
            <sz val="9"/>
            <rFont val="Tahoma"/>
            <family val="2"/>
          </rPr>
          <t>26.83</t>
        </r>
        <r>
          <rPr>
            <sz val="9"/>
            <rFont val="宋体"/>
            <family val="0"/>
          </rPr>
          <t>万元；</t>
        </r>
        <r>
          <rPr>
            <sz val="9"/>
            <rFont val="Tahoma"/>
            <family val="2"/>
          </rPr>
          <t>11</t>
        </r>
        <r>
          <rPr>
            <sz val="9"/>
            <rFont val="宋体"/>
            <family val="0"/>
          </rPr>
          <t>、</t>
        </r>
        <r>
          <rPr>
            <sz val="9"/>
            <rFont val="Tahoma"/>
            <family val="2"/>
          </rPr>
          <t>2019</t>
        </r>
        <r>
          <rPr>
            <sz val="9"/>
            <rFont val="宋体"/>
            <family val="0"/>
          </rPr>
          <t>年退役大学生补助</t>
        </r>
        <r>
          <rPr>
            <sz val="9"/>
            <rFont val="Tahoma"/>
            <family val="2"/>
          </rPr>
          <t>15.8</t>
        </r>
        <r>
          <rPr>
            <sz val="9"/>
            <rFont val="宋体"/>
            <family val="0"/>
          </rPr>
          <t>万元。</t>
        </r>
        <r>
          <rPr>
            <sz val="9"/>
            <rFont val="Tahoma"/>
            <family val="2"/>
          </rPr>
          <t>12</t>
        </r>
        <r>
          <rPr>
            <sz val="9"/>
            <rFont val="宋体"/>
            <family val="0"/>
          </rPr>
          <t>、建国前企业退休人员补助</t>
        </r>
        <r>
          <rPr>
            <sz val="9"/>
            <rFont val="Tahoma"/>
            <family val="2"/>
          </rPr>
          <t>3.3</t>
        </r>
        <r>
          <rPr>
            <sz val="9"/>
            <rFont val="宋体"/>
            <family val="0"/>
          </rPr>
          <t>万元。</t>
        </r>
        <r>
          <rPr>
            <sz val="9"/>
            <rFont val="Tahoma"/>
            <family val="2"/>
          </rPr>
          <t>13</t>
        </r>
        <r>
          <rPr>
            <sz val="9"/>
            <rFont val="宋体"/>
            <family val="0"/>
          </rPr>
          <t>、军事栏目制作费</t>
        </r>
        <r>
          <rPr>
            <sz val="9"/>
            <rFont val="Tahoma"/>
            <family val="2"/>
          </rPr>
          <t>20</t>
        </r>
        <r>
          <rPr>
            <sz val="9"/>
            <rFont val="宋体"/>
            <family val="0"/>
          </rPr>
          <t>万元。合计</t>
        </r>
        <r>
          <rPr>
            <sz val="9"/>
            <rFont val="Tahoma"/>
            <family val="2"/>
          </rPr>
          <t>864.39</t>
        </r>
        <r>
          <rPr>
            <sz val="9"/>
            <rFont val="宋体"/>
            <family val="0"/>
          </rPr>
          <t>万元。</t>
        </r>
      </text>
    </comment>
    <comment ref="M54" authorId="2">
      <text>
        <r>
          <rPr>
            <b/>
            <sz val="9"/>
            <rFont val="Tahoma"/>
            <family val="2"/>
          </rPr>
          <t>Administrator:</t>
        </r>
        <r>
          <rPr>
            <sz val="9"/>
            <rFont val="Tahoma"/>
            <family val="2"/>
          </rPr>
          <t xml:space="preserve">
</t>
        </r>
        <r>
          <rPr>
            <sz val="9"/>
            <rFont val="宋体"/>
            <family val="0"/>
          </rPr>
          <t>提前下达：白财教指【</t>
        </r>
        <r>
          <rPr>
            <sz val="9"/>
            <rFont val="Tahoma"/>
            <family val="2"/>
          </rPr>
          <t>2018</t>
        </r>
        <r>
          <rPr>
            <sz val="9"/>
            <rFont val="宋体"/>
            <family val="0"/>
          </rPr>
          <t>】</t>
        </r>
        <r>
          <rPr>
            <sz val="9"/>
            <rFont val="Tahoma"/>
            <family val="2"/>
          </rPr>
          <t>233</t>
        </r>
        <r>
          <rPr>
            <sz val="9"/>
            <rFont val="宋体"/>
            <family val="0"/>
          </rPr>
          <t>号讲解员工资、开展党建爱国主义教育业务费、绿化、馆内设施维修</t>
        </r>
        <r>
          <rPr>
            <sz val="9"/>
            <rFont val="Tahoma"/>
            <family val="2"/>
          </rPr>
          <t>30</t>
        </r>
        <r>
          <rPr>
            <sz val="9"/>
            <rFont val="宋体"/>
            <family val="0"/>
          </rPr>
          <t>万元</t>
        </r>
        <r>
          <rPr>
            <sz val="9"/>
            <rFont val="Tahoma"/>
            <family val="2"/>
          </rPr>
          <t>.</t>
        </r>
        <r>
          <rPr>
            <sz val="9"/>
            <rFont val="宋体"/>
            <family val="0"/>
          </rPr>
          <t xml:space="preserve">
</t>
        </r>
      </text>
    </comment>
    <comment ref="A55" authorId="1">
      <text>
        <r>
          <rPr>
            <b/>
            <sz val="9"/>
            <rFont val="宋体"/>
            <family val="0"/>
          </rPr>
          <t>xb21cn:</t>
        </r>
        <r>
          <rPr>
            <sz val="9"/>
            <rFont val="宋体"/>
            <family val="0"/>
          </rPr>
          <t xml:space="preserve">
包含：就业局，劳动保障大队，劳动人事仲裁院，人事考试中心，社会保障指导中心</t>
        </r>
      </text>
    </comment>
    <comment ref="M56" authorId="2">
      <text>
        <r>
          <rPr>
            <b/>
            <sz val="9"/>
            <rFont val="Tahoma"/>
            <family val="2"/>
          </rPr>
          <t>Administrator:</t>
        </r>
        <r>
          <rPr>
            <sz val="9"/>
            <rFont val="Tahoma"/>
            <family val="2"/>
          </rPr>
          <t xml:space="preserve">
</t>
        </r>
      </text>
    </comment>
    <comment ref="N56" authorId="2">
      <text>
        <r>
          <rPr>
            <b/>
            <sz val="9"/>
            <rFont val="Tahoma"/>
            <family val="2"/>
          </rPr>
          <t>Administrator:</t>
        </r>
        <r>
          <rPr>
            <sz val="9"/>
            <rFont val="Tahoma"/>
            <family val="2"/>
          </rPr>
          <t xml:space="preserve">
1</t>
        </r>
        <r>
          <rPr>
            <sz val="9"/>
            <rFont val="宋体"/>
            <family val="0"/>
          </rPr>
          <t>、事业单位、委培生考试考务费</t>
        </r>
        <r>
          <rPr>
            <sz val="9"/>
            <rFont val="Tahoma"/>
            <family val="2"/>
          </rPr>
          <t>100</t>
        </r>
        <r>
          <rPr>
            <sz val="9"/>
            <rFont val="宋体"/>
            <family val="0"/>
          </rPr>
          <t>万元；</t>
        </r>
        <r>
          <rPr>
            <sz val="9"/>
            <rFont val="Tahoma"/>
            <family val="2"/>
          </rPr>
          <t>2</t>
        </r>
        <r>
          <rPr>
            <sz val="9"/>
            <rFont val="宋体"/>
            <family val="0"/>
          </rPr>
          <t>公益岗补贴</t>
        </r>
        <r>
          <rPr>
            <sz val="9"/>
            <rFont val="Tahoma"/>
            <family val="2"/>
          </rPr>
          <t>945.54</t>
        </r>
        <r>
          <rPr>
            <sz val="9"/>
            <rFont val="宋体"/>
            <family val="0"/>
          </rPr>
          <t>万元（</t>
        </r>
        <r>
          <rPr>
            <sz val="9"/>
            <rFont val="Tahoma"/>
            <family val="2"/>
          </rPr>
          <t>3177.7</t>
        </r>
        <r>
          <rPr>
            <sz val="9"/>
            <rFont val="宋体"/>
            <family val="0"/>
          </rPr>
          <t>万元-上级公益岗补贴2110万元上级-上级辅助岗补贴110.16万元-上级社工补助12万元=945.54万元）。合计1045.54万元。</t>
        </r>
      </text>
    </comment>
    <comment ref="M57" authorId="2">
      <text>
        <r>
          <rPr>
            <b/>
            <sz val="9"/>
            <rFont val="Tahoma"/>
            <family val="2"/>
          </rPr>
          <t>Administrator:</t>
        </r>
        <r>
          <rPr>
            <sz val="9"/>
            <rFont val="Tahoma"/>
            <family val="2"/>
          </rPr>
          <t xml:space="preserve">
</t>
        </r>
      </text>
    </comment>
    <comment ref="N57" authorId="2">
      <text>
        <r>
          <rPr>
            <b/>
            <sz val="9"/>
            <rFont val="Tahoma"/>
            <family val="2"/>
          </rPr>
          <t>Administrator:</t>
        </r>
        <r>
          <rPr>
            <sz val="9"/>
            <rFont val="Tahoma"/>
            <family val="2"/>
          </rPr>
          <t xml:space="preserve">
1</t>
        </r>
        <r>
          <rPr>
            <sz val="9"/>
            <rFont val="宋体"/>
            <family val="0"/>
          </rPr>
          <t>、白洮人社【</t>
        </r>
        <r>
          <rPr>
            <sz val="9"/>
            <rFont val="Tahoma"/>
            <family val="2"/>
          </rPr>
          <t>2019</t>
        </r>
        <r>
          <rPr>
            <sz val="9"/>
            <rFont val="宋体"/>
            <family val="0"/>
          </rPr>
          <t>】</t>
        </r>
        <r>
          <rPr>
            <sz val="9"/>
            <rFont val="Tahoma"/>
            <family val="2"/>
          </rPr>
          <t>2</t>
        </r>
        <r>
          <rPr>
            <sz val="9"/>
            <rFont val="宋体"/>
            <family val="0"/>
          </rPr>
          <t>号扶贫公益性岗位工资</t>
        </r>
        <r>
          <rPr>
            <sz val="9"/>
            <rFont val="Tahoma"/>
            <family val="2"/>
          </rPr>
          <t>33</t>
        </r>
        <r>
          <rPr>
            <sz val="9"/>
            <rFont val="宋体"/>
            <family val="0"/>
          </rPr>
          <t>万元。</t>
        </r>
        <r>
          <rPr>
            <sz val="9"/>
            <rFont val="Tahoma"/>
            <family val="2"/>
          </rPr>
          <t>2</t>
        </r>
        <r>
          <rPr>
            <sz val="9"/>
            <rFont val="宋体"/>
            <family val="0"/>
          </rPr>
          <t>、实训基地两书一案费</t>
        </r>
        <r>
          <rPr>
            <sz val="9"/>
            <rFont val="Tahoma"/>
            <family val="2"/>
          </rPr>
          <t>18</t>
        </r>
        <r>
          <rPr>
            <sz val="9"/>
            <rFont val="宋体"/>
            <family val="0"/>
          </rPr>
          <t>万元。合计</t>
        </r>
        <r>
          <rPr>
            <sz val="9"/>
            <rFont val="Tahoma"/>
            <family val="2"/>
          </rPr>
          <t>51</t>
        </r>
        <r>
          <rPr>
            <sz val="9"/>
            <rFont val="宋体"/>
            <family val="0"/>
          </rPr>
          <t xml:space="preserve">万元。
</t>
        </r>
      </text>
    </comment>
    <comment ref="I60" authorId="1">
      <text>
        <r>
          <rPr>
            <b/>
            <sz val="9"/>
            <rFont val="宋体"/>
            <family val="0"/>
          </rPr>
          <t>xb21cn:</t>
        </r>
        <r>
          <rPr>
            <sz val="9"/>
            <rFont val="宋体"/>
            <family val="0"/>
          </rPr>
          <t xml:space="preserve">
住建8万37，车管中心1万7.</t>
        </r>
      </text>
    </comment>
    <comment ref="M60" authorId="2">
      <text>
        <r>
          <rPr>
            <b/>
            <sz val="9"/>
            <rFont val="Tahoma"/>
            <family val="2"/>
          </rPr>
          <t>Administrator:</t>
        </r>
        <r>
          <rPr>
            <sz val="9"/>
            <rFont val="Tahoma"/>
            <family val="2"/>
          </rPr>
          <t xml:space="preserve">
</t>
        </r>
        <r>
          <rPr>
            <sz val="9"/>
            <rFont val="宋体"/>
            <family val="0"/>
          </rPr>
          <t>提前下达：农村危房改造资金</t>
        </r>
        <r>
          <rPr>
            <sz val="9"/>
            <rFont val="Tahoma"/>
            <family val="2"/>
          </rPr>
          <t>400</t>
        </r>
        <r>
          <rPr>
            <sz val="9"/>
            <rFont val="宋体"/>
            <family val="0"/>
          </rPr>
          <t>万元</t>
        </r>
        <r>
          <rPr>
            <sz val="9"/>
            <rFont val="Tahoma"/>
            <family val="2"/>
          </rPr>
          <t xml:space="preserve">.
</t>
        </r>
        <r>
          <rPr>
            <sz val="9"/>
            <rFont val="宋体"/>
            <family val="0"/>
          </rPr>
          <t>结转资金：</t>
        </r>
        <r>
          <rPr>
            <sz val="9"/>
            <rFont val="Tahoma"/>
            <family val="2"/>
          </rPr>
          <t>172.83</t>
        </r>
        <r>
          <rPr>
            <sz val="9"/>
            <rFont val="宋体"/>
            <family val="0"/>
          </rPr>
          <t>万元</t>
        </r>
        <r>
          <rPr>
            <sz val="9"/>
            <rFont val="Tahoma"/>
            <family val="2"/>
          </rPr>
          <t xml:space="preserve">. </t>
        </r>
        <r>
          <rPr>
            <sz val="9"/>
            <rFont val="宋体"/>
            <family val="0"/>
          </rPr>
          <t>合计：</t>
        </r>
        <r>
          <rPr>
            <sz val="9"/>
            <rFont val="Tahoma"/>
            <family val="2"/>
          </rPr>
          <t>572.83</t>
        </r>
        <r>
          <rPr>
            <sz val="9"/>
            <rFont val="宋体"/>
            <family val="0"/>
          </rPr>
          <t>万元</t>
        </r>
      </text>
    </comment>
    <comment ref="N60" authorId="2">
      <text>
        <r>
          <rPr>
            <b/>
            <sz val="9"/>
            <rFont val="Tahoma"/>
            <family val="2"/>
          </rPr>
          <t>Administrator:</t>
        </r>
        <r>
          <rPr>
            <sz val="9"/>
            <rFont val="Tahoma"/>
            <family val="2"/>
          </rPr>
          <t xml:space="preserve">
1</t>
        </r>
        <r>
          <rPr>
            <sz val="9"/>
            <rFont val="宋体"/>
            <family val="0"/>
          </rPr>
          <t xml:space="preserve">、复员兵五险一金
</t>
        </r>
        <r>
          <rPr>
            <sz val="9"/>
            <rFont val="Tahoma"/>
            <family val="2"/>
          </rPr>
          <t>36391</t>
        </r>
        <r>
          <rPr>
            <sz val="9"/>
            <rFont val="宋体"/>
            <family val="0"/>
          </rPr>
          <t>（</t>
        </r>
        <r>
          <rPr>
            <sz val="9"/>
            <rFont val="Tahoma"/>
            <family val="2"/>
          </rPr>
          <t>26</t>
        </r>
        <r>
          <rPr>
            <sz val="9"/>
            <rFont val="宋体"/>
            <family val="0"/>
          </rPr>
          <t>个人）元</t>
        </r>
        <r>
          <rPr>
            <sz val="9"/>
            <rFont val="Tahoma"/>
            <family val="2"/>
          </rPr>
          <t>/</t>
        </r>
        <r>
          <rPr>
            <sz val="9"/>
            <rFont val="宋体"/>
            <family val="0"/>
          </rPr>
          <t>月，共</t>
        </r>
        <r>
          <rPr>
            <sz val="9"/>
            <rFont val="Tahoma"/>
            <family val="2"/>
          </rPr>
          <t>12</t>
        </r>
        <r>
          <rPr>
            <sz val="9"/>
            <rFont val="宋体"/>
            <family val="0"/>
          </rPr>
          <t>个月，</t>
        </r>
        <r>
          <rPr>
            <sz val="9"/>
            <rFont val="Tahoma"/>
            <family val="2"/>
          </rPr>
          <t>43.67</t>
        </r>
        <r>
          <rPr>
            <sz val="9"/>
            <rFont val="宋体"/>
            <family val="0"/>
          </rPr>
          <t xml:space="preserve">万元。附表
</t>
        </r>
        <r>
          <rPr>
            <sz val="9"/>
            <rFont val="Tahoma"/>
            <family val="2"/>
          </rPr>
          <t>2</t>
        </r>
        <r>
          <rPr>
            <sz val="9"/>
            <rFont val="宋体"/>
            <family val="0"/>
          </rPr>
          <t>、环卫一体化</t>
        </r>
        <r>
          <rPr>
            <sz val="9"/>
            <rFont val="Tahoma"/>
            <family val="2"/>
          </rPr>
          <t>796.7</t>
        </r>
        <r>
          <rPr>
            <sz val="9"/>
            <rFont val="宋体"/>
            <family val="0"/>
          </rPr>
          <t xml:space="preserve">万元
（预算去年数，各乡镇）
</t>
        </r>
        <r>
          <rPr>
            <sz val="9"/>
            <rFont val="Tahoma"/>
            <family val="2"/>
          </rPr>
          <t>3</t>
        </r>
        <r>
          <rPr>
            <sz val="9"/>
            <rFont val="宋体"/>
            <family val="0"/>
          </rPr>
          <t>、创城</t>
        </r>
        <r>
          <rPr>
            <sz val="9"/>
            <rFont val="Tahoma"/>
            <family val="2"/>
          </rPr>
          <t>20</t>
        </r>
        <r>
          <rPr>
            <sz val="9"/>
            <rFont val="宋体"/>
            <family val="0"/>
          </rPr>
          <t>万元</t>
        </r>
        <r>
          <rPr>
            <sz val="9"/>
            <rFont val="Tahoma"/>
            <family val="2"/>
          </rPr>
          <t xml:space="preserve"> </t>
        </r>
        <r>
          <rPr>
            <sz val="9"/>
            <rFont val="宋体"/>
            <family val="0"/>
          </rPr>
          <t>合计</t>
        </r>
        <r>
          <rPr>
            <sz val="9"/>
            <rFont val="Tahoma"/>
            <family val="2"/>
          </rPr>
          <t>860.37</t>
        </r>
        <r>
          <rPr>
            <sz val="9"/>
            <rFont val="宋体"/>
            <family val="0"/>
          </rPr>
          <t>万元。</t>
        </r>
      </text>
    </comment>
    <comment ref="A63" authorId="3">
      <text>
        <r>
          <rPr>
            <sz val="9"/>
            <rFont val="宋体"/>
            <family val="0"/>
          </rPr>
          <t>作者:
发改局包含价格认证中心</t>
        </r>
      </text>
    </comment>
    <comment ref="M64" authorId="1">
      <text>
        <r>
          <rPr>
            <b/>
            <sz val="9"/>
            <rFont val="宋体"/>
            <family val="0"/>
          </rPr>
          <t>xb21cn:</t>
        </r>
        <r>
          <rPr>
            <sz val="9"/>
            <rFont val="宋体"/>
            <family val="0"/>
          </rPr>
          <t xml:space="preserve">
结转资金：3万元。</t>
        </r>
      </text>
    </comment>
    <comment ref="N64" authorId="1">
      <text>
        <r>
          <rPr>
            <b/>
            <sz val="9"/>
            <rFont val="宋体"/>
            <family val="0"/>
          </rPr>
          <t>xb21cn:</t>
        </r>
        <r>
          <rPr>
            <sz val="9"/>
            <rFont val="宋体"/>
            <family val="0"/>
          </rPr>
          <t xml:space="preserve">
十四五规划编制50万元。</t>
        </r>
      </text>
    </comment>
    <comment ref="A67" authorId="1">
      <text>
        <r>
          <rPr>
            <b/>
            <sz val="9"/>
            <rFont val="宋体"/>
            <family val="0"/>
          </rPr>
          <t>xb21cn:</t>
        </r>
        <r>
          <rPr>
            <sz val="9"/>
            <rFont val="宋体"/>
            <family val="0"/>
          </rPr>
          <t xml:space="preserve">
交通局</t>
        </r>
      </text>
    </comment>
    <comment ref="L68" authorId="2">
      <text>
        <r>
          <rPr>
            <b/>
            <sz val="9"/>
            <rFont val="Tahoma"/>
            <family val="2"/>
          </rPr>
          <t>Administrator:</t>
        </r>
        <r>
          <rPr>
            <sz val="9"/>
            <rFont val="Tahoma"/>
            <family val="2"/>
          </rPr>
          <t xml:space="preserve">
</t>
        </r>
        <r>
          <rPr>
            <sz val="9"/>
            <rFont val="宋体"/>
            <family val="0"/>
          </rPr>
          <t xml:space="preserve">农村道路养护
</t>
        </r>
      </text>
    </comment>
    <comment ref="M68" authorId="1">
      <text>
        <r>
          <rPr>
            <b/>
            <sz val="9"/>
            <rFont val="宋体"/>
            <family val="0"/>
          </rPr>
          <t>xb21cn:</t>
        </r>
        <r>
          <rPr>
            <sz val="9"/>
            <rFont val="宋体"/>
            <family val="0"/>
          </rPr>
          <t xml:space="preserve">
结转资金：【2020】191号202.7万元，【2020】194号79.5万元，【2020】196号227万元，【2020】201号369.7万元，【2020】203号346.4万元，合计1225.3万元</t>
        </r>
      </text>
    </comment>
    <comment ref="N68" authorId="1">
      <text>
        <r>
          <rPr>
            <b/>
            <sz val="9"/>
            <rFont val="宋体"/>
            <family val="0"/>
          </rPr>
          <t>xb21cn:</t>
        </r>
        <r>
          <rPr>
            <sz val="9"/>
            <rFont val="宋体"/>
            <family val="0"/>
          </rPr>
          <t xml:space="preserve">
客运站运转经费100万元。</t>
        </r>
      </text>
    </comment>
    <comment ref="A69" authorId="1">
      <text>
        <r>
          <rPr>
            <b/>
            <sz val="9"/>
            <rFont val="宋体"/>
            <family val="0"/>
          </rPr>
          <t>xb21cn:</t>
        </r>
        <r>
          <rPr>
            <sz val="9"/>
            <rFont val="宋体"/>
            <family val="0"/>
          </rPr>
          <t xml:space="preserve">
路政执法大队上划</t>
        </r>
      </text>
    </comment>
    <comment ref="N69" authorId="2">
      <text>
        <r>
          <rPr>
            <b/>
            <sz val="9"/>
            <rFont val="Tahoma"/>
            <family val="2"/>
          </rPr>
          <t>Administrator:</t>
        </r>
        <r>
          <rPr>
            <sz val="9"/>
            <rFont val="Tahoma"/>
            <family val="2"/>
          </rPr>
          <t xml:space="preserve">
</t>
        </r>
        <r>
          <rPr>
            <sz val="9"/>
            <rFont val="宋体"/>
            <family val="0"/>
          </rPr>
          <t>工资、各项保险及日常公用经费</t>
        </r>
        <r>
          <rPr>
            <sz val="9"/>
            <rFont val="Tahoma"/>
            <family val="2"/>
          </rPr>
          <t>443.6</t>
        </r>
        <r>
          <rPr>
            <sz val="9"/>
            <rFont val="宋体"/>
            <family val="0"/>
          </rPr>
          <t xml:space="preserve">万元
</t>
        </r>
      </text>
    </comment>
    <comment ref="N70" authorId="2">
      <text>
        <r>
          <rPr>
            <b/>
            <sz val="9"/>
            <rFont val="Tahoma"/>
            <family val="2"/>
          </rPr>
          <t>Administrator:</t>
        </r>
        <r>
          <rPr>
            <sz val="9"/>
            <rFont val="Tahoma"/>
            <family val="2"/>
          </rPr>
          <t xml:space="preserve">
1</t>
        </r>
        <r>
          <rPr>
            <sz val="9"/>
            <rFont val="宋体"/>
            <family val="0"/>
          </rPr>
          <t>、在职人员应发工资（五险一金）、退休人员补差、临时工工资</t>
        </r>
        <r>
          <rPr>
            <sz val="9"/>
            <rFont val="Tahoma"/>
            <family val="2"/>
          </rPr>
          <t>105.68</t>
        </r>
        <r>
          <rPr>
            <sz val="9"/>
            <rFont val="宋体"/>
            <family val="0"/>
          </rPr>
          <t>万元；</t>
        </r>
        <r>
          <rPr>
            <sz val="9"/>
            <rFont val="Tahoma"/>
            <family val="2"/>
          </rPr>
          <t>2</t>
        </r>
        <r>
          <rPr>
            <sz val="9"/>
            <rFont val="宋体"/>
            <family val="0"/>
          </rPr>
          <t>、李树民一次性退休补贴</t>
        </r>
        <r>
          <rPr>
            <sz val="9"/>
            <rFont val="Tahoma"/>
            <family val="2"/>
          </rPr>
          <t>11.81</t>
        </r>
        <r>
          <rPr>
            <sz val="9"/>
            <rFont val="宋体"/>
            <family val="0"/>
          </rPr>
          <t>万元</t>
        </r>
        <r>
          <rPr>
            <sz val="9"/>
            <rFont val="Tahoma"/>
            <family val="2"/>
          </rPr>
          <t>.</t>
        </r>
        <r>
          <rPr>
            <sz val="9"/>
            <rFont val="宋体"/>
            <family val="0"/>
          </rPr>
          <t>合计</t>
        </r>
        <r>
          <rPr>
            <sz val="9"/>
            <rFont val="Tahoma"/>
            <family val="2"/>
          </rPr>
          <t>117.49</t>
        </r>
        <r>
          <rPr>
            <sz val="9"/>
            <rFont val="宋体"/>
            <family val="0"/>
          </rPr>
          <t xml:space="preserve">万元。
</t>
        </r>
      </text>
    </comment>
    <comment ref="N71" authorId="2">
      <text>
        <r>
          <rPr>
            <b/>
            <sz val="9"/>
            <rFont val="Tahoma"/>
            <family val="2"/>
          </rPr>
          <t>Administr</t>
        </r>
        <r>
          <rPr>
            <sz val="9"/>
            <rFont val="宋体"/>
            <family val="0"/>
          </rPr>
          <t xml:space="preserve">
走访</t>
        </r>
        <r>
          <rPr>
            <sz val="9"/>
            <rFont val="Tahoma"/>
            <family val="2"/>
          </rPr>
          <t>40</t>
        </r>
        <r>
          <rPr>
            <sz val="9"/>
            <rFont val="宋体"/>
            <family val="0"/>
          </rPr>
          <t>万元。杜秀萍退休补贴</t>
        </r>
        <r>
          <rPr>
            <sz val="9"/>
            <rFont val="Tahoma"/>
            <family val="2"/>
          </rPr>
          <t>14.76</t>
        </r>
        <r>
          <rPr>
            <sz val="9"/>
            <rFont val="宋体"/>
            <family val="0"/>
          </rPr>
          <t>万元，合计</t>
        </r>
        <r>
          <rPr>
            <sz val="9"/>
            <rFont val="Tahoma"/>
            <family val="2"/>
          </rPr>
          <t>54.76</t>
        </r>
        <r>
          <rPr>
            <sz val="9"/>
            <rFont val="宋体"/>
            <family val="0"/>
          </rPr>
          <t xml:space="preserve">万元。
</t>
        </r>
      </text>
    </comment>
    <comment ref="A72" authorId="1">
      <text>
        <r>
          <rPr>
            <b/>
            <sz val="9"/>
            <rFont val="宋体"/>
            <family val="0"/>
          </rPr>
          <t>xb21cn:</t>
        </r>
        <r>
          <rPr>
            <sz val="9"/>
            <rFont val="宋体"/>
            <family val="0"/>
          </rPr>
          <t xml:space="preserve">
包含中小企业服务中心</t>
        </r>
      </text>
    </comment>
    <comment ref="U72" authorId="1">
      <text>
        <r>
          <rPr>
            <sz val="9"/>
            <rFont val="宋体"/>
            <family val="0"/>
          </rPr>
          <t>xb21cn:
又叫经合局</t>
        </r>
      </text>
    </comment>
    <comment ref="A75" authorId="3">
      <text>
        <r>
          <rPr>
            <sz val="9"/>
            <rFont val="宋体"/>
            <family val="0"/>
          </rPr>
          <t>作者:
包括物价局及物价所</t>
        </r>
      </text>
    </comment>
    <comment ref="N75" authorId="1">
      <text>
        <r>
          <rPr>
            <b/>
            <sz val="9"/>
            <rFont val="宋体"/>
            <family val="0"/>
          </rPr>
          <t>xb21cn:</t>
        </r>
        <r>
          <rPr>
            <sz val="9"/>
            <rFont val="宋体"/>
            <family val="0"/>
          </rPr>
          <t xml:space="preserve">
1、自然灾害普查35.5万元；2、办公楼维修50万元；3、春季防火、宣传、培训20万元；4、应急指挥中心建设55万元。合计85.5万元</t>
        </r>
      </text>
    </comment>
    <comment ref="A76" authorId="2">
      <text>
        <r>
          <rPr>
            <sz val="9"/>
            <rFont val="宋体"/>
            <family val="0"/>
          </rPr>
          <t>Administrator:
经合局</t>
        </r>
      </text>
    </comment>
    <comment ref="H77" authorId="1">
      <text>
        <r>
          <rPr>
            <b/>
            <sz val="9"/>
            <rFont val="宋体"/>
            <family val="0"/>
          </rPr>
          <t>xb21cn:</t>
        </r>
        <r>
          <rPr>
            <sz val="9"/>
            <rFont val="宋体"/>
            <family val="0"/>
          </rPr>
          <t xml:space="preserve">
59人人头费3.54万元。</t>
        </r>
      </text>
    </comment>
    <comment ref="J77" authorId="1">
      <text>
        <r>
          <rPr>
            <b/>
            <sz val="9"/>
            <rFont val="宋体"/>
            <family val="0"/>
          </rPr>
          <t>xb21cn:</t>
        </r>
        <r>
          <rPr>
            <sz val="9"/>
            <rFont val="宋体"/>
            <family val="0"/>
          </rPr>
          <t xml:space="preserve">
15人临时工资30.6万元。</t>
        </r>
      </text>
    </comment>
    <comment ref="A78" authorId="1">
      <text>
        <r>
          <rPr>
            <b/>
            <sz val="9"/>
            <rFont val="宋体"/>
            <family val="0"/>
          </rPr>
          <t>xb21cn:</t>
        </r>
        <r>
          <rPr>
            <sz val="9"/>
            <rFont val="宋体"/>
            <family val="0"/>
          </rPr>
          <t xml:space="preserve">
城管</t>
        </r>
      </text>
    </comment>
    <comment ref="H79" authorId="1">
      <text>
        <r>
          <rPr>
            <b/>
            <sz val="9"/>
            <rFont val="宋体"/>
            <family val="0"/>
          </rPr>
          <t>xb21cn:</t>
        </r>
        <r>
          <rPr>
            <sz val="9"/>
            <rFont val="宋体"/>
            <family val="0"/>
          </rPr>
          <t xml:space="preserve">
60人人头费3.6万元。</t>
        </r>
      </text>
    </comment>
    <comment ref="I79" authorId="1">
      <text>
        <r>
          <rPr>
            <b/>
            <sz val="9"/>
            <rFont val="宋体"/>
            <family val="0"/>
          </rPr>
          <t>xb21cn:</t>
        </r>
        <r>
          <rPr>
            <sz val="9"/>
            <rFont val="宋体"/>
            <family val="0"/>
          </rPr>
          <t xml:space="preserve">
洮北分局</t>
        </r>
      </text>
    </comment>
    <comment ref="J79" authorId="1">
      <text>
        <r>
          <rPr>
            <b/>
            <sz val="9"/>
            <rFont val="宋体"/>
            <family val="0"/>
          </rPr>
          <t>xb21cn:</t>
        </r>
        <r>
          <rPr>
            <sz val="9"/>
            <rFont val="宋体"/>
            <family val="0"/>
          </rPr>
          <t xml:space="preserve">
运转经费100万元。</t>
        </r>
      </text>
    </comment>
    <comment ref="N79" authorId="2">
      <text>
        <r>
          <rPr>
            <b/>
            <sz val="9"/>
            <rFont val="Tahoma"/>
            <family val="2"/>
          </rPr>
          <t>Administrator:</t>
        </r>
        <r>
          <rPr>
            <sz val="9"/>
            <rFont val="Tahoma"/>
            <family val="2"/>
          </rPr>
          <t xml:space="preserve">
1</t>
        </r>
        <r>
          <rPr>
            <sz val="9"/>
            <rFont val="宋体"/>
            <family val="0"/>
          </rPr>
          <t>、五险一金</t>
        </r>
        <r>
          <rPr>
            <sz val="9"/>
            <rFont val="Tahoma"/>
            <family val="2"/>
          </rPr>
          <t>432</t>
        </r>
        <r>
          <rPr>
            <sz val="9"/>
            <rFont val="宋体"/>
            <family val="0"/>
          </rPr>
          <t>万元、</t>
        </r>
        <r>
          <rPr>
            <sz val="9"/>
            <rFont val="Tahoma"/>
            <family val="2"/>
          </rPr>
          <t>2</t>
        </r>
        <r>
          <rPr>
            <sz val="9"/>
            <rFont val="宋体"/>
            <family val="0"/>
          </rPr>
          <t>、其他费用</t>
        </r>
        <r>
          <rPr>
            <sz val="9"/>
            <rFont val="Tahoma"/>
            <family val="2"/>
          </rPr>
          <t>115.2</t>
        </r>
        <r>
          <rPr>
            <sz val="9"/>
            <rFont val="宋体"/>
            <family val="0"/>
          </rPr>
          <t>万元，</t>
        </r>
        <r>
          <rPr>
            <sz val="9"/>
            <rFont val="Tahoma"/>
            <family val="2"/>
          </rPr>
          <t>3</t>
        </r>
        <r>
          <rPr>
            <sz val="9"/>
            <rFont val="宋体"/>
            <family val="0"/>
          </rPr>
          <t>、残疾人补助</t>
        </r>
        <r>
          <rPr>
            <sz val="9"/>
            <rFont val="Tahoma"/>
            <family val="2"/>
          </rPr>
          <t>52.8</t>
        </r>
        <r>
          <rPr>
            <sz val="9"/>
            <rFont val="宋体"/>
            <family val="0"/>
          </rPr>
          <t>万元（御寒亭），合计</t>
        </r>
        <r>
          <rPr>
            <sz val="9"/>
            <rFont val="Tahoma"/>
            <family val="2"/>
          </rPr>
          <t>600</t>
        </r>
        <r>
          <rPr>
            <sz val="9"/>
            <rFont val="宋体"/>
            <family val="0"/>
          </rPr>
          <t>万元。</t>
        </r>
      </text>
    </comment>
    <comment ref="A80" authorId="1">
      <text>
        <r>
          <rPr>
            <b/>
            <sz val="9"/>
            <rFont val="宋体"/>
            <family val="0"/>
          </rPr>
          <t>xb21cn:</t>
        </r>
        <r>
          <rPr>
            <sz val="9"/>
            <rFont val="宋体"/>
            <family val="0"/>
          </rPr>
          <t xml:space="preserve">
环卫处</t>
        </r>
      </text>
    </comment>
    <comment ref="N80" authorId="2">
      <text>
        <r>
          <rPr>
            <b/>
            <sz val="9"/>
            <rFont val="Tahoma"/>
            <family val="2"/>
          </rPr>
          <t>Administrator:</t>
        </r>
        <r>
          <rPr>
            <sz val="9"/>
            <rFont val="Tahoma"/>
            <family val="2"/>
          </rPr>
          <t xml:space="preserve">
1</t>
        </r>
        <r>
          <rPr>
            <sz val="9"/>
            <rFont val="宋体"/>
            <family val="0"/>
          </rPr>
          <t>、企业在职</t>
        </r>
        <r>
          <rPr>
            <sz val="9"/>
            <rFont val="Tahoma"/>
            <family val="2"/>
          </rPr>
          <t>19</t>
        </r>
        <r>
          <rPr>
            <sz val="9"/>
            <rFont val="宋体"/>
            <family val="0"/>
          </rPr>
          <t>人工资及五险一金</t>
        </r>
        <r>
          <rPr>
            <sz val="9"/>
            <rFont val="Tahoma"/>
            <family val="2"/>
          </rPr>
          <t>101.3</t>
        </r>
        <r>
          <rPr>
            <sz val="9"/>
            <rFont val="宋体"/>
            <family val="0"/>
          </rPr>
          <t>万元及退休</t>
        </r>
        <r>
          <rPr>
            <sz val="9"/>
            <rFont val="Tahoma"/>
            <family val="2"/>
          </rPr>
          <t>25</t>
        </r>
        <r>
          <rPr>
            <sz val="9"/>
            <rFont val="宋体"/>
            <family val="0"/>
          </rPr>
          <t>人工资</t>
        </r>
        <r>
          <rPr>
            <sz val="9"/>
            <rFont val="Tahoma"/>
            <family val="2"/>
          </rPr>
          <t>71.7</t>
        </r>
        <r>
          <rPr>
            <sz val="9"/>
            <rFont val="宋体"/>
            <family val="0"/>
          </rPr>
          <t>万元</t>
        </r>
        <r>
          <rPr>
            <sz val="9"/>
            <rFont val="Tahoma"/>
            <family val="2"/>
          </rPr>
          <t xml:space="preserve"> </t>
        </r>
        <r>
          <rPr>
            <sz val="9"/>
            <rFont val="宋体"/>
            <family val="0"/>
          </rPr>
          <t>；</t>
        </r>
        <r>
          <rPr>
            <sz val="9"/>
            <rFont val="Tahoma"/>
            <family val="2"/>
          </rPr>
          <t xml:space="preserve">              2</t>
        </r>
        <r>
          <rPr>
            <sz val="9"/>
            <rFont val="宋体"/>
            <family val="0"/>
          </rPr>
          <t>、燃油费</t>
        </r>
        <r>
          <rPr>
            <sz val="9"/>
            <rFont val="Tahoma"/>
            <family val="2"/>
          </rPr>
          <t>450</t>
        </r>
        <r>
          <rPr>
            <sz val="9"/>
            <rFont val="宋体"/>
            <family val="0"/>
          </rPr>
          <t>万元车；</t>
        </r>
        <r>
          <rPr>
            <sz val="9"/>
            <rFont val="Tahoma"/>
            <family val="2"/>
          </rPr>
          <t xml:space="preserve">      3</t>
        </r>
        <r>
          <rPr>
            <sz val="9"/>
            <rFont val="宋体"/>
            <family val="0"/>
          </rPr>
          <t>、劳务费（环卫临时工及招聘司机工资等）</t>
        </r>
        <r>
          <rPr>
            <sz val="9"/>
            <rFont val="Tahoma"/>
            <family val="2"/>
          </rPr>
          <t>1355</t>
        </r>
        <r>
          <rPr>
            <sz val="9"/>
            <rFont val="宋体"/>
            <family val="0"/>
          </rPr>
          <t>万元；</t>
        </r>
        <r>
          <rPr>
            <sz val="9"/>
            <rFont val="Tahoma"/>
            <family val="2"/>
          </rPr>
          <t xml:space="preserve"> 4</t>
        </r>
        <r>
          <rPr>
            <sz val="9"/>
            <rFont val="宋体"/>
            <family val="0"/>
          </rPr>
          <t>、补交招聘司机</t>
        </r>
        <r>
          <rPr>
            <sz val="9"/>
            <rFont val="Tahoma"/>
            <family val="2"/>
          </rPr>
          <t>26</t>
        </r>
        <r>
          <rPr>
            <sz val="9"/>
            <rFont val="宋体"/>
            <family val="0"/>
          </rPr>
          <t>人五险一金（</t>
        </r>
        <r>
          <rPr>
            <sz val="9"/>
            <rFont val="Tahoma"/>
            <family val="2"/>
          </rPr>
          <t>2016</t>
        </r>
        <r>
          <rPr>
            <sz val="9"/>
            <rFont val="宋体"/>
            <family val="0"/>
          </rPr>
          <t>年开始补交）</t>
        </r>
        <r>
          <rPr>
            <sz val="9"/>
            <rFont val="Tahoma"/>
            <family val="2"/>
          </rPr>
          <t>123.24</t>
        </r>
        <r>
          <rPr>
            <sz val="9"/>
            <rFont val="宋体"/>
            <family val="0"/>
          </rPr>
          <t>万元；</t>
        </r>
        <r>
          <rPr>
            <sz val="9"/>
            <rFont val="Tahoma"/>
            <family val="2"/>
          </rPr>
          <t>5</t>
        </r>
        <r>
          <rPr>
            <sz val="9"/>
            <rFont val="宋体"/>
            <family val="0"/>
          </rPr>
          <t>、劳模刘平退休一次性补贴</t>
        </r>
        <r>
          <rPr>
            <sz val="9"/>
            <rFont val="Tahoma"/>
            <family val="2"/>
          </rPr>
          <t>9.3</t>
        </r>
        <r>
          <rPr>
            <sz val="9"/>
            <rFont val="宋体"/>
            <family val="0"/>
          </rPr>
          <t>万元；</t>
        </r>
        <r>
          <rPr>
            <sz val="9"/>
            <rFont val="Tahoma"/>
            <family val="2"/>
          </rPr>
          <t>6</t>
        </r>
        <r>
          <rPr>
            <sz val="9"/>
            <rFont val="宋体"/>
            <family val="0"/>
          </rPr>
          <t>、购置融雪剂</t>
        </r>
        <r>
          <rPr>
            <sz val="9"/>
            <rFont val="Tahoma"/>
            <family val="2"/>
          </rPr>
          <t>40</t>
        </r>
        <r>
          <rPr>
            <sz val="9"/>
            <rFont val="宋体"/>
            <family val="0"/>
          </rPr>
          <t>万元；</t>
        </r>
        <r>
          <rPr>
            <sz val="9"/>
            <rFont val="Tahoma"/>
            <family val="2"/>
          </rPr>
          <t>7</t>
        </r>
        <r>
          <rPr>
            <sz val="9"/>
            <rFont val="宋体"/>
            <family val="0"/>
          </rPr>
          <t>、杨友祥劳模退休补贴</t>
        </r>
        <r>
          <rPr>
            <sz val="9"/>
            <rFont val="Tahoma"/>
            <family val="2"/>
          </rPr>
          <t>11.81</t>
        </r>
        <r>
          <rPr>
            <sz val="9"/>
            <rFont val="宋体"/>
            <family val="0"/>
          </rPr>
          <t>万元；</t>
        </r>
        <r>
          <rPr>
            <sz val="9"/>
            <rFont val="Tahoma"/>
            <family val="2"/>
          </rPr>
          <t>8</t>
        </r>
        <r>
          <rPr>
            <sz val="9"/>
            <rFont val="宋体"/>
            <family val="0"/>
          </rPr>
          <t>、运转经费</t>
        </r>
        <r>
          <rPr>
            <sz val="9"/>
            <rFont val="Tahoma"/>
            <family val="2"/>
          </rPr>
          <t>400</t>
        </r>
        <r>
          <rPr>
            <sz val="9"/>
            <rFont val="宋体"/>
            <family val="0"/>
          </rPr>
          <t>万元；合计</t>
        </r>
        <r>
          <rPr>
            <sz val="9"/>
            <rFont val="Tahoma"/>
            <family val="2"/>
          </rPr>
          <t>2562.35</t>
        </r>
        <r>
          <rPr>
            <sz val="9"/>
            <rFont val="宋体"/>
            <family val="0"/>
          </rPr>
          <t>万元。</t>
        </r>
        <r>
          <rPr>
            <sz val="9"/>
            <rFont val="Tahoma"/>
            <family val="2"/>
          </rPr>
          <t xml:space="preserve">   </t>
        </r>
        <r>
          <rPr>
            <sz val="9"/>
            <rFont val="宋体"/>
            <family val="0"/>
          </rPr>
          <t xml:space="preserve">
</t>
        </r>
      </text>
    </comment>
    <comment ref="A81" authorId="1">
      <text>
        <r>
          <rPr>
            <b/>
            <sz val="9"/>
            <rFont val="宋体"/>
            <family val="0"/>
          </rPr>
          <t>xb21cn:</t>
        </r>
        <r>
          <rPr>
            <sz val="9"/>
            <rFont val="宋体"/>
            <family val="0"/>
          </rPr>
          <t xml:space="preserve">
包含园林处和市政维护</t>
        </r>
      </text>
    </comment>
    <comment ref="J81" authorId="1">
      <text>
        <r>
          <rPr>
            <b/>
            <sz val="9"/>
            <rFont val="宋体"/>
            <family val="0"/>
          </rPr>
          <t>xb21cn:</t>
        </r>
        <r>
          <rPr>
            <sz val="9"/>
            <rFont val="宋体"/>
            <family val="0"/>
          </rPr>
          <t xml:space="preserve">
临时工工资48万元。工作经费10万元。合计58万元。</t>
        </r>
      </text>
    </comment>
    <comment ref="N81" authorId="2">
      <text>
        <r>
          <rPr>
            <b/>
            <sz val="9"/>
            <rFont val="Tahoma"/>
            <family val="2"/>
          </rPr>
          <t>Administrator:</t>
        </r>
        <r>
          <rPr>
            <sz val="9"/>
            <rFont val="Tahoma"/>
            <family val="2"/>
          </rPr>
          <t xml:space="preserve">
1</t>
        </r>
        <r>
          <rPr>
            <sz val="9"/>
            <rFont val="宋体"/>
            <family val="0"/>
          </rPr>
          <t>、企业在职及退休工资</t>
        </r>
        <r>
          <rPr>
            <sz val="9"/>
            <rFont val="Tahoma"/>
            <family val="2"/>
          </rPr>
          <t>69.5</t>
        </r>
        <r>
          <rPr>
            <sz val="9"/>
            <rFont val="宋体"/>
            <family val="0"/>
          </rPr>
          <t>万元</t>
        </r>
        <r>
          <rPr>
            <sz val="9"/>
            <rFont val="Tahoma"/>
            <family val="2"/>
          </rPr>
          <t xml:space="preserve">              2</t>
        </r>
        <r>
          <rPr>
            <sz val="9"/>
            <rFont val="宋体"/>
            <family val="0"/>
          </rPr>
          <t>、临时工工资</t>
        </r>
        <r>
          <rPr>
            <sz val="9"/>
            <rFont val="Tahoma"/>
            <family val="2"/>
          </rPr>
          <t>4.8</t>
        </r>
        <r>
          <rPr>
            <sz val="9"/>
            <rFont val="宋体"/>
            <family val="0"/>
          </rPr>
          <t>万（</t>
        </r>
        <r>
          <rPr>
            <sz val="9"/>
            <rFont val="Tahoma"/>
            <family val="2"/>
          </rPr>
          <t>2</t>
        </r>
        <r>
          <rPr>
            <sz val="9"/>
            <rFont val="宋体"/>
            <family val="0"/>
          </rPr>
          <t>人）。</t>
        </r>
        <r>
          <rPr>
            <sz val="9"/>
            <rFont val="Tahoma"/>
            <family val="2"/>
          </rPr>
          <t xml:space="preserve">    3</t>
        </r>
        <r>
          <rPr>
            <sz val="9"/>
            <rFont val="宋体"/>
            <family val="0"/>
          </rPr>
          <t>、路灯电费</t>
        </r>
        <r>
          <rPr>
            <sz val="9"/>
            <rFont val="Tahoma"/>
            <family val="2"/>
          </rPr>
          <t>500</t>
        </r>
        <r>
          <rPr>
            <sz val="9"/>
            <rFont val="宋体"/>
            <family val="0"/>
          </rPr>
          <t>万元。</t>
        </r>
        <r>
          <rPr>
            <sz val="9"/>
            <rFont val="Tahoma"/>
            <family val="2"/>
          </rPr>
          <t>4</t>
        </r>
        <r>
          <rPr>
            <sz val="9"/>
            <rFont val="宋体"/>
            <family val="0"/>
          </rPr>
          <t>、亮化经费</t>
        </r>
        <r>
          <rPr>
            <sz val="9"/>
            <rFont val="Tahoma"/>
            <family val="2"/>
          </rPr>
          <t>54.5</t>
        </r>
        <r>
          <rPr>
            <sz val="9"/>
            <rFont val="宋体"/>
            <family val="0"/>
          </rPr>
          <t>万元；</t>
        </r>
        <r>
          <rPr>
            <sz val="9"/>
            <rFont val="Tahoma"/>
            <family val="2"/>
          </rPr>
          <t>5</t>
        </r>
        <r>
          <rPr>
            <sz val="9"/>
            <rFont val="宋体"/>
            <family val="0"/>
          </rPr>
          <t>、走访慰问一线职工</t>
        </r>
        <r>
          <rPr>
            <sz val="9"/>
            <rFont val="Tahoma"/>
            <family val="2"/>
          </rPr>
          <t>30.5</t>
        </r>
        <r>
          <rPr>
            <sz val="9"/>
            <rFont val="宋体"/>
            <family val="0"/>
          </rPr>
          <t>万元；</t>
        </r>
        <r>
          <rPr>
            <sz val="9"/>
            <rFont val="Tahoma"/>
            <family val="2"/>
          </rPr>
          <t>6</t>
        </r>
        <r>
          <rPr>
            <sz val="9"/>
            <rFont val="宋体"/>
            <family val="0"/>
          </rPr>
          <t>、维修改造</t>
        </r>
        <r>
          <rPr>
            <sz val="9"/>
            <rFont val="Tahoma"/>
            <family val="2"/>
          </rPr>
          <t>27.25</t>
        </r>
        <r>
          <rPr>
            <sz val="9"/>
            <rFont val="宋体"/>
            <family val="0"/>
          </rPr>
          <t>万元。合计</t>
        </r>
        <r>
          <rPr>
            <sz val="9"/>
            <rFont val="Tahoma"/>
            <family val="2"/>
          </rPr>
          <t>686.55</t>
        </r>
        <r>
          <rPr>
            <sz val="9"/>
            <rFont val="宋体"/>
            <family val="0"/>
          </rPr>
          <t xml:space="preserve">万元
</t>
        </r>
      </text>
    </comment>
    <comment ref="J85" authorId="1">
      <text>
        <r>
          <rPr>
            <b/>
            <sz val="9"/>
            <rFont val="宋体"/>
            <family val="0"/>
          </rPr>
          <t>xb21cn:</t>
        </r>
        <r>
          <rPr>
            <sz val="9"/>
            <rFont val="宋体"/>
            <family val="0"/>
          </rPr>
          <t xml:space="preserve">
两委工资（1、2月份4.6万元）；社区书记补助2.16万元。工作经费14万元。合计20.76万元，其他社区37.48万元。总合计58.24万元</t>
        </r>
      </text>
    </comment>
    <comment ref="N85" authorId="1">
      <text>
        <r>
          <rPr>
            <b/>
            <sz val="9"/>
            <rFont val="宋体"/>
            <family val="0"/>
          </rPr>
          <t>xb21cn:</t>
        </r>
        <r>
          <rPr>
            <sz val="9"/>
            <rFont val="宋体"/>
            <family val="0"/>
          </rPr>
          <t xml:space="preserve">
维修费20万元。</t>
        </r>
      </text>
    </comment>
    <comment ref="A86" authorId="0">
      <text>
        <r>
          <rPr>
            <sz val="9"/>
            <rFont val="宋体"/>
            <family val="0"/>
          </rPr>
          <t>xiaok:
包括新民生社区20.2</t>
        </r>
      </text>
    </comment>
    <comment ref="J93" authorId="1">
      <text>
        <r>
          <rPr>
            <b/>
            <sz val="9"/>
            <rFont val="宋体"/>
            <family val="0"/>
          </rPr>
          <t>xb21cn:</t>
        </r>
        <r>
          <rPr>
            <sz val="9"/>
            <rFont val="宋体"/>
            <family val="0"/>
          </rPr>
          <t xml:space="preserve">
两委工资（1、2月份3.01万元）；社区书记补助1.08万元。其他社区33.51万元合计</t>
        </r>
      </text>
    </comment>
    <comment ref="J99" authorId="1">
      <text>
        <r>
          <rPr>
            <b/>
            <sz val="9"/>
            <rFont val="宋体"/>
            <family val="0"/>
          </rPr>
          <t>xb21cn:</t>
        </r>
        <r>
          <rPr>
            <sz val="9"/>
            <rFont val="宋体"/>
            <family val="0"/>
          </rPr>
          <t xml:space="preserve">
两委工资（1、2月份4.23万元）；社区书记补助1.44万元。其他社区33.18万元，合计38.85</t>
        </r>
      </text>
    </comment>
    <comment ref="N99" authorId="1">
      <text>
        <r>
          <rPr>
            <b/>
            <sz val="9"/>
            <rFont val="宋体"/>
            <family val="0"/>
          </rPr>
          <t>xb21cn:</t>
        </r>
        <r>
          <rPr>
            <sz val="9"/>
            <rFont val="宋体"/>
            <family val="0"/>
          </rPr>
          <t xml:space="preserve">
1、维修费100万元。
2、2020创城7.8万元；
3、退休士兵自主择业2.65万元，合计110.45万元</t>
        </r>
      </text>
    </comment>
    <comment ref="J105" authorId="1">
      <text>
        <r>
          <rPr>
            <b/>
            <sz val="9"/>
            <rFont val="宋体"/>
            <family val="0"/>
          </rPr>
          <t>xb21cn:</t>
        </r>
        <r>
          <rPr>
            <sz val="9"/>
            <rFont val="宋体"/>
            <family val="0"/>
          </rPr>
          <t xml:space="preserve">
两委工资（1、2月份6.06万元）；社区书记补助2.16万元。其他社区26.45万元，合计34.67万元。</t>
        </r>
      </text>
    </comment>
    <comment ref="N105" authorId="1">
      <text>
        <r>
          <rPr>
            <b/>
            <sz val="9"/>
            <rFont val="宋体"/>
            <family val="0"/>
          </rPr>
          <t>xb21cn:</t>
        </r>
        <r>
          <rPr>
            <sz val="9"/>
            <rFont val="宋体"/>
            <family val="0"/>
          </rPr>
          <t xml:space="preserve">
维修费80万元。</t>
        </r>
      </text>
    </comment>
    <comment ref="N111" authorId="1">
      <text>
        <r>
          <rPr>
            <b/>
            <sz val="9"/>
            <rFont val="宋体"/>
            <family val="0"/>
          </rPr>
          <t>xb21cn:</t>
        </r>
        <r>
          <rPr>
            <sz val="9"/>
            <rFont val="宋体"/>
            <family val="0"/>
          </rPr>
          <t xml:space="preserve">
农场改革果树场7人工资19.44万元。</t>
        </r>
      </text>
    </comment>
    <comment ref="J113" authorId="1">
      <text>
        <r>
          <rPr>
            <b/>
            <sz val="9"/>
            <rFont val="宋体"/>
            <family val="0"/>
          </rPr>
          <t>xb21cn:</t>
        </r>
        <r>
          <rPr>
            <sz val="9"/>
            <rFont val="宋体"/>
            <family val="0"/>
          </rPr>
          <t xml:space="preserve">
两委工资（1、2月份6.43万元）；社区书记补助2.52万元。其他社区54.49万元，合计63.44万元。</t>
        </r>
      </text>
    </comment>
    <comment ref="N113" authorId="1">
      <text>
        <r>
          <rPr>
            <b/>
            <sz val="9"/>
            <rFont val="宋体"/>
            <family val="0"/>
          </rPr>
          <t>xb21cn:</t>
        </r>
        <r>
          <rPr>
            <sz val="9"/>
            <rFont val="宋体"/>
            <family val="0"/>
          </rPr>
          <t xml:space="preserve">
维修费100万元。</t>
        </r>
      </text>
    </comment>
    <comment ref="J122" authorId="1">
      <text>
        <r>
          <rPr>
            <b/>
            <sz val="9"/>
            <rFont val="宋体"/>
            <family val="0"/>
          </rPr>
          <t>xb21cn:</t>
        </r>
        <r>
          <rPr>
            <sz val="9"/>
            <rFont val="宋体"/>
            <family val="0"/>
          </rPr>
          <t xml:space="preserve">
两委工资（1、2月份5.58万元）；社区书记补助2.52万元。其他社区30.6万元，合计63.43万元</t>
        </r>
      </text>
    </comment>
    <comment ref="N122" authorId="1">
      <text>
        <r>
          <rPr>
            <b/>
            <sz val="9"/>
            <rFont val="宋体"/>
            <family val="0"/>
          </rPr>
          <t>xb21cn:</t>
        </r>
        <r>
          <rPr>
            <sz val="9"/>
            <rFont val="宋体"/>
            <family val="0"/>
          </rPr>
          <t xml:space="preserve">
维修费200万元。</t>
        </r>
      </text>
    </comment>
    <comment ref="J131" authorId="1">
      <text>
        <r>
          <rPr>
            <b/>
            <sz val="9"/>
            <rFont val="宋体"/>
            <family val="0"/>
          </rPr>
          <t>xb21cn:</t>
        </r>
        <r>
          <rPr>
            <sz val="9"/>
            <rFont val="宋体"/>
            <family val="0"/>
          </rPr>
          <t xml:space="preserve">
两委工资（1、2月份6.8万元）；社区书记补助2.52万元；工作经费15万元。其他社区37.94万元，合计62.26万元.</t>
        </r>
      </text>
    </comment>
    <comment ref="N131" authorId="1">
      <text>
        <r>
          <rPr>
            <b/>
            <sz val="9"/>
            <rFont val="宋体"/>
            <family val="0"/>
          </rPr>
          <t>xb21cn:</t>
        </r>
        <r>
          <rPr>
            <sz val="9"/>
            <rFont val="宋体"/>
            <family val="0"/>
          </rPr>
          <t xml:space="preserve">
1、人大代表经费2万元；2、2020年创城39万元。合计41万元。</t>
        </r>
      </text>
    </comment>
    <comment ref="A139" authorId="1">
      <text>
        <r>
          <rPr>
            <b/>
            <sz val="9"/>
            <rFont val="宋体"/>
            <family val="0"/>
          </rPr>
          <t>xb21cn:</t>
        </r>
        <r>
          <rPr>
            <sz val="9"/>
            <rFont val="宋体"/>
            <family val="0"/>
          </rPr>
          <t xml:space="preserve">
纪检委</t>
        </r>
      </text>
    </comment>
    <comment ref="H139" authorId="1">
      <text>
        <r>
          <rPr>
            <b/>
            <sz val="9"/>
            <rFont val="宋体"/>
            <family val="0"/>
          </rPr>
          <t>xb21cn:</t>
        </r>
        <r>
          <rPr>
            <sz val="9"/>
            <rFont val="宋体"/>
            <family val="0"/>
          </rPr>
          <t xml:space="preserve">
69人行政*2.1万元+1人工勤*0.08万元+18人事业*0.06万元=146.06万元</t>
        </r>
      </text>
    </comment>
    <comment ref="N139" authorId="1">
      <text>
        <r>
          <rPr>
            <b/>
            <sz val="9"/>
            <rFont val="宋体"/>
            <family val="0"/>
          </rPr>
          <t>xb21cn:</t>
        </r>
        <r>
          <rPr>
            <sz val="9"/>
            <rFont val="宋体"/>
            <family val="0"/>
          </rPr>
          <t xml:space="preserve">
办案经费200万元。</t>
        </r>
      </text>
    </comment>
    <comment ref="A140" authorId="1">
      <text>
        <r>
          <rPr>
            <b/>
            <sz val="9"/>
            <rFont val="宋体"/>
            <family val="0"/>
          </rPr>
          <t>xb21cn:</t>
        </r>
        <r>
          <rPr>
            <sz val="9"/>
            <rFont val="宋体"/>
            <family val="0"/>
          </rPr>
          <t xml:space="preserve">
区委办</t>
        </r>
      </text>
    </comment>
    <comment ref="H140" authorId="1">
      <text>
        <r>
          <rPr>
            <b/>
            <sz val="9"/>
            <rFont val="宋体"/>
            <family val="0"/>
          </rPr>
          <t>xb21cn:</t>
        </r>
        <r>
          <rPr>
            <sz val="9"/>
            <rFont val="宋体"/>
            <family val="0"/>
          </rPr>
          <t xml:space="preserve">
23人行政*2.1万元+6人工勤*0.08万元+5人事业*0.06万元=49.08万元</t>
        </r>
      </text>
    </comment>
    <comment ref="J140" authorId="1">
      <text>
        <r>
          <rPr>
            <b/>
            <sz val="9"/>
            <rFont val="宋体"/>
            <family val="0"/>
          </rPr>
          <t>xb21cn:</t>
        </r>
        <r>
          <rPr>
            <sz val="9"/>
            <rFont val="宋体"/>
            <family val="0"/>
          </rPr>
          <t xml:space="preserve">
工作经费10万元。</t>
        </r>
      </text>
    </comment>
    <comment ref="H141" authorId="1">
      <text>
        <r>
          <rPr>
            <b/>
            <sz val="9"/>
            <rFont val="宋体"/>
            <family val="0"/>
          </rPr>
          <t>xb21cn:</t>
        </r>
        <r>
          <rPr>
            <sz val="9"/>
            <rFont val="宋体"/>
            <family val="0"/>
          </rPr>
          <t xml:space="preserve">
23人行政*2.1万元+2人工勤*0.08万元+23人事业*0.06万元=49.84万元</t>
        </r>
      </text>
    </comment>
    <comment ref="M141" authorId="2">
      <text>
        <r>
          <rPr>
            <b/>
            <sz val="9"/>
            <rFont val="Tahoma"/>
            <family val="2"/>
          </rPr>
          <t>Administrator:</t>
        </r>
        <r>
          <rPr>
            <sz val="9"/>
            <rFont val="Tahoma"/>
            <family val="2"/>
          </rPr>
          <t xml:space="preserve">
</t>
        </r>
        <r>
          <rPr>
            <sz val="9"/>
            <rFont val="宋体"/>
            <family val="0"/>
          </rPr>
          <t>提前下达：白财党群指【</t>
        </r>
        <r>
          <rPr>
            <sz val="9"/>
            <rFont val="Tahoma"/>
            <family val="2"/>
          </rPr>
          <t>2020</t>
        </r>
        <r>
          <rPr>
            <sz val="9"/>
            <rFont val="宋体"/>
            <family val="0"/>
          </rPr>
          <t>】</t>
        </r>
        <r>
          <rPr>
            <sz val="9"/>
            <rFont val="Tahoma"/>
            <family val="2"/>
          </rPr>
          <t>402</t>
        </r>
        <r>
          <rPr>
            <sz val="9"/>
            <rFont val="宋体"/>
            <family val="0"/>
          </rPr>
          <t>号省级非公党建活动经费</t>
        </r>
        <r>
          <rPr>
            <sz val="9"/>
            <rFont val="Tahoma"/>
            <family val="2"/>
          </rPr>
          <t>3.7</t>
        </r>
        <r>
          <rPr>
            <sz val="9"/>
            <rFont val="宋体"/>
            <family val="0"/>
          </rPr>
          <t xml:space="preserve">万元
</t>
        </r>
      </text>
    </comment>
    <comment ref="N141" authorId="2">
      <text>
        <r>
          <rPr>
            <b/>
            <sz val="9"/>
            <rFont val="Tahoma"/>
            <family val="2"/>
          </rPr>
          <t>Administrator:</t>
        </r>
        <r>
          <rPr>
            <sz val="9"/>
            <rFont val="Tahoma"/>
            <family val="2"/>
          </rPr>
          <t xml:space="preserve">
1</t>
        </r>
        <r>
          <rPr>
            <sz val="9"/>
            <rFont val="宋体"/>
            <family val="0"/>
          </rPr>
          <t>、区配套非公党建活动经费</t>
        </r>
        <r>
          <rPr>
            <sz val="9"/>
            <rFont val="Tahoma"/>
            <family val="2"/>
          </rPr>
          <t>20</t>
        </r>
        <r>
          <rPr>
            <sz val="9"/>
            <rFont val="宋体"/>
            <family val="0"/>
          </rPr>
          <t xml:space="preserve">万元
</t>
        </r>
      </text>
    </comment>
    <comment ref="H142" authorId="1">
      <text>
        <r>
          <rPr>
            <b/>
            <sz val="9"/>
            <rFont val="宋体"/>
            <family val="0"/>
          </rPr>
          <t>xb21cn:</t>
        </r>
        <r>
          <rPr>
            <sz val="9"/>
            <rFont val="宋体"/>
            <family val="0"/>
          </rPr>
          <t xml:space="preserve">
12人行政*2.1万元+45人事业*0.06万元=27.9万元</t>
        </r>
      </text>
    </comment>
    <comment ref="N142" authorId="2">
      <text>
        <r>
          <rPr>
            <b/>
            <sz val="9"/>
            <rFont val="Tahoma"/>
            <family val="2"/>
          </rPr>
          <t>Administrator:</t>
        </r>
        <r>
          <rPr>
            <sz val="9"/>
            <rFont val="Tahoma"/>
            <family val="2"/>
          </rPr>
          <t xml:space="preserve">
1</t>
        </r>
        <r>
          <rPr>
            <sz val="9"/>
            <rFont val="宋体"/>
            <family val="0"/>
          </rPr>
          <t>、扫黄打非资金</t>
        </r>
        <r>
          <rPr>
            <sz val="9"/>
            <rFont val="Tahoma"/>
            <family val="2"/>
          </rPr>
          <t>1</t>
        </r>
        <r>
          <rPr>
            <sz val="9"/>
            <rFont val="宋体"/>
            <family val="0"/>
          </rPr>
          <t>万元</t>
        </r>
        <r>
          <rPr>
            <sz val="9"/>
            <rFont val="Tahoma"/>
            <family val="2"/>
          </rPr>
          <t xml:space="preserve">                 2</t>
        </r>
        <r>
          <rPr>
            <sz val="9"/>
            <rFont val="宋体"/>
            <family val="0"/>
          </rPr>
          <t>、保密工作资金</t>
        </r>
        <r>
          <rPr>
            <sz val="9"/>
            <rFont val="Tahoma"/>
            <family val="2"/>
          </rPr>
          <t>1</t>
        </r>
        <r>
          <rPr>
            <sz val="9"/>
            <rFont val="宋体"/>
            <family val="0"/>
          </rPr>
          <t xml:space="preserve">万元
</t>
        </r>
      </text>
    </comment>
    <comment ref="A143" authorId="1">
      <text>
        <r>
          <rPr>
            <b/>
            <sz val="9"/>
            <rFont val="宋体"/>
            <family val="0"/>
          </rPr>
          <t>xb21cn:</t>
        </r>
        <r>
          <rPr>
            <sz val="9"/>
            <rFont val="宋体"/>
            <family val="0"/>
          </rPr>
          <t xml:space="preserve">
统战部</t>
        </r>
      </text>
    </comment>
    <comment ref="N143" authorId="1">
      <text>
        <r>
          <rPr>
            <b/>
            <sz val="9"/>
            <rFont val="宋体"/>
            <family val="0"/>
          </rPr>
          <t>xb21cn:</t>
        </r>
        <r>
          <rPr>
            <sz val="9"/>
            <rFont val="宋体"/>
            <family val="0"/>
          </rPr>
          <t xml:space="preserve">
宗教教职人员工资17.22万元</t>
        </r>
      </text>
    </comment>
    <comment ref="H144" authorId="0">
      <text>
        <r>
          <rPr>
            <sz val="9"/>
            <rFont val="宋体"/>
            <family val="0"/>
          </rPr>
          <t>xiaok:
编制10人，每人每年2.6万元。</t>
        </r>
      </text>
    </comment>
    <comment ref="H145" authorId="1">
      <text>
        <r>
          <rPr>
            <b/>
            <sz val="9"/>
            <rFont val="宋体"/>
            <family val="0"/>
          </rPr>
          <t>xb21cn:</t>
        </r>
        <r>
          <rPr>
            <sz val="9"/>
            <rFont val="宋体"/>
            <family val="0"/>
          </rPr>
          <t xml:space="preserve">
11人行政*2.6万元+1人工勤*0.08万元+4人事业*0.06万元=28.92万元</t>
        </r>
      </text>
    </comment>
    <comment ref="M145" authorId="2">
      <text>
        <r>
          <rPr>
            <b/>
            <sz val="9"/>
            <rFont val="Tahoma"/>
            <family val="2"/>
          </rPr>
          <t>Administrator:</t>
        </r>
        <r>
          <rPr>
            <sz val="9"/>
            <rFont val="Tahoma"/>
            <family val="2"/>
          </rPr>
          <t xml:space="preserve">
1</t>
        </r>
        <r>
          <rPr>
            <sz val="9"/>
            <rFont val="宋体"/>
            <family val="0"/>
          </rPr>
          <t>、白财行指【</t>
        </r>
        <r>
          <rPr>
            <sz val="9"/>
            <rFont val="Tahoma"/>
            <family val="2"/>
          </rPr>
          <t>2015</t>
        </r>
        <r>
          <rPr>
            <sz val="9"/>
            <rFont val="宋体"/>
            <family val="0"/>
          </rPr>
          <t>】</t>
        </r>
        <r>
          <rPr>
            <sz val="9"/>
            <rFont val="Tahoma"/>
            <family val="2"/>
          </rPr>
          <t>329</t>
        </r>
        <r>
          <rPr>
            <sz val="9"/>
            <rFont val="宋体"/>
            <family val="0"/>
          </rPr>
          <t>号法律专家咨询服务站专项经费</t>
        </r>
        <r>
          <rPr>
            <sz val="9"/>
            <rFont val="Tahoma"/>
            <family val="2"/>
          </rPr>
          <t>15</t>
        </r>
        <r>
          <rPr>
            <sz val="9"/>
            <rFont val="宋体"/>
            <family val="0"/>
          </rPr>
          <t>万元</t>
        </r>
        <r>
          <rPr>
            <sz val="9"/>
            <rFont val="Tahoma"/>
            <family val="2"/>
          </rPr>
          <t xml:space="preserve">    2</t>
        </r>
        <r>
          <rPr>
            <sz val="9"/>
            <rFont val="宋体"/>
            <family val="0"/>
          </rPr>
          <t>、白财政法指【</t>
        </r>
        <r>
          <rPr>
            <sz val="9"/>
            <rFont val="Tahoma"/>
            <family val="2"/>
          </rPr>
          <t>2016</t>
        </r>
        <r>
          <rPr>
            <sz val="9"/>
            <rFont val="宋体"/>
            <family val="0"/>
          </rPr>
          <t>】</t>
        </r>
        <r>
          <rPr>
            <sz val="9"/>
            <rFont val="Tahoma"/>
            <family val="2"/>
          </rPr>
          <t>344</t>
        </r>
        <r>
          <rPr>
            <sz val="9"/>
            <rFont val="宋体"/>
            <family val="0"/>
          </rPr>
          <t>号社会综合治理经费</t>
        </r>
        <r>
          <rPr>
            <sz val="9"/>
            <rFont val="Tahoma"/>
            <family val="2"/>
          </rPr>
          <t>5</t>
        </r>
        <r>
          <rPr>
            <sz val="9"/>
            <rFont val="宋体"/>
            <family val="0"/>
          </rPr>
          <t xml:space="preserve">万元
</t>
        </r>
      </text>
    </comment>
    <comment ref="N145" authorId="2">
      <text>
        <r>
          <rPr>
            <b/>
            <sz val="9"/>
            <rFont val="Tahoma"/>
            <family val="2"/>
          </rPr>
          <t>Administrator:</t>
        </r>
        <r>
          <rPr>
            <sz val="9"/>
            <rFont val="Tahoma"/>
            <family val="2"/>
          </rPr>
          <t xml:space="preserve">
1</t>
        </r>
        <r>
          <rPr>
            <sz val="9"/>
            <rFont val="宋体"/>
            <family val="0"/>
          </rPr>
          <t>、反邪教经费</t>
        </r>
        <r>
          <rPr>
            <sz val="9"/>
            <rFont val="Tahoma"/>
            <family val="2"/>
          </rPr>
          <t>7.2</t>
        </r>
        <r>
          <rPr>
            <sz val="9"/>
            <rFont val="宋体"/>
            <family val="0"/>
          </rPr>
          <t>万元</t>
        </r>
        <r>
          <rPr>
            <sz val="9"/>
            <rFont val="Tahoma"/>
            <family val="2"/>
          </rPr>
          <t xml:space="preserve"> 2</t>
        </r>
        <r>
          <rPr>
            <sz val="9"/>
            <rFont val="宋体"/>
            <family val="0"/>
          </rPr>
          <t>、教育转化经费</t>
        </r>
        <r>
          <rPr>
            <sz val="9"/>
            <rFont val="Tahoma"/>
            <family val="2"/>
          </rPr>
          <t>10</t>
        </r>
        <r>
          <rPr>
            <sz val="9"/>
            <rFont val="宋体"/>
            <family val="0"/>
          </rPr>
          <t>万元；</t>
        </r>
        <r>
          <rPr>
            <sz val="9"/>
            <rFont val="Tahoma"/>
            <family val="2"/>
          </rPr>
          <t>3</t>
        </r>
        <r>
          <rPr>
            <sz val="9"/>
            <rFont val="宋体"/>
            <family val="0"/>
          </rPr>
          <t>、扫黑经费</t>
        </r>
        <r>
          <rPr>
            <sz val="9"/>
            <rFont val="Tahoma"/>
            <family val="2"/>
          </rPr>
          <t>50</t>
        </r>
        <r>
          <rPr>
            <sz val="9"/>
            <rFont val="宋体"/>
            <family val="0"/>
          </rPr>
          <t xml:space="preserve">万元。
</t>
        </r>
      </text>
    </comment>
    <comment ref="A148" authorId="3">
      <text>
        <r>
          <rPr>
            <sz val="9"/>
            <rFont val="宋体"/>
            <family val="0"/>
          </rPr>
          <t>作者:
编办</t>
        </r>
      </text>
    </comment>
    <comment ref="A149" authorId="1">
      <text>
        <r>
          <rPr>
            <b/>
            <sz val="9"/>
            <rFont val="宋体"/>
            <family val="0"/>
          </rPr>
          <t>xb21cn:</t>
        </r>
        <r>
          <rPr>
            <sz val="9"/>
            <rFont val="宋体"/>
            <family val="0"/>
          </rPr>
          <t xml:space="preserve">
党工委</t>
        </r>
      </text>
    </comment>
    <comment ref="N150" authorId="2">
      <text>
        <r>
          <rPr>
            <b/>
            <sz val="9"/>
            <rFont val="Tahoma"/>
            <family val="2"/>
          </rPr>
          <t>Administrator:</t>
        </r>
        <r>
          <rPr>
            <sz val="9"/>
            <rFont val="Tahoma"/>
            <family val="2"/>
          </rPr>
          <t xml:space="preserve">
</t>
        </r>
        <r>
          <rPr>
            <sz val="9"/>
            <rFont val="宋体"/>
            <family val="0"/>
          </rPr>
          <t>财政拨付用于解决三轮车政策性纳保人员工资
信访专户上</t>
        </r>
        <r>
          <rPr>
            <sz val="9"/>
            <rFont val="Tahoma"/>
            <family val="2"/>
          </rPr>
          <t>480</t>
        </r>
        <r>
          <rPr>
            <sz val="9"/>
            <rFont val="宋体"/>
            <family val="0"/>
          </rPr>
          <t>万元；</t>
        </r>
        <r>
          <rPr>
            <sz val="9"/>
            <rFont val="Tahoma"/>
            <family val="2"/>
          </rPr>
          <t>2.</t>
        </r>
        <r>
          <rPr>
            <sz val="9"/>
            <rFont val="宋体"/>
            <family val="0"/>
          </rPr>
          <t>、维稳费</t>
        </r>
        <r>
          <rPr>
            <sz val="9"/>
            <rFont val="Tahoma"/>
            <family val="2"/>
          </rPr>
          <t>40</t>
        </r>
        <r>
          <rPr>
            <sz val="9"/>
            <rFont val="宋体"/>
            <family val="0"/>
          </rPr>
          <t xml:space="preserve">万元。
</t>
        </r>
      </text>
    </comment>
    <comment ref="A152" authorId="1">
      <text>
        <r>
          <rPr>
            <b/>
            <sz val="9"/>
            <rFont val="宋体"/>
            <family val="0"/>
          </rPr>
          <t>xb21cn:</t>
        </r>
        <r>
          <rPr>
            <sz val="9"/>
            <rFont val="宋体"/>
            <family val="0"/>
          </rPr>
          <t xml:space="preserve">
政府办公室</t>
        </r>
      </text>
    </comment>
    <comment ref="H152" authorId="1">
      <text>
        <r>
          <rPr>
            <b/>
            <sz val="9"/>
            <rFont val="宋体"/>
            <family val="0"/>
          </rPr>
          <t>xb21cn:</t>
        </r>
        <r>
          <rPr>
            <sz val="9"/>
            <rFont val="宋体"/>
            <family val="0"/>
          </rPr>
          <t xml:space="preserve">
27人行政*2.1万元+9人工勤*0.08万元+22人事业*0.06万元=58.74万元</t>
        </r>
      </text>
    </comment>
    <comment ref="N152" authorId="1">
      <text>
        <r>
          <rPr>
            <b/>
            <sz val="9"/>
            <rFont val="宋体"/>
            <family val="0"/>
          </rPr>
          <t>xb21cn:</t>
        </r>
        <r>
          <rPr>
            <sz val="9"/>
            <rFont val="宋体"/>
            <family val="0"/>
          </rPr>
          <t xml:space="preserve">
云建设网络50万元</t>
        </r>
      </text>
    </comment>
    <comment ref="M153" authorId="2">
      <text>
        <r>
          <rPr>
            <sz val="9"/>
            <rFont val="宋体"/>
            <family val="0"/>
          </rPr>
          <t>Administrator:
非统发工资</t>
        </r>
      </text>
    </comment>
    <comment ref="J154" authorId="1">
      <text>
        <r>
          <rPr>
            <b/>
            <sz val="9"/>
            <rFont val="宋体"/>
            <family val="0"/>
          </rPr>
          <t>xb21cn:</t>
        </r>
        <r>
          <rPr>
            <sz val="9"/>
            <rFont val="宋体"/>
            <family val="0"/>
          </rPr>
          <t xml:space="preserve">
工作经费80万元。</t>
        </r>
      </text>
    </comment>
    <comment ref="L156" authorId="2">
      <text>
        <r>
          <rPr>
            <b/>
            <sz val="9"/>
            <rFont val="Tahoma"/>
            <family val="2"/>
          </rPr>
          <t>Administrator:</t>
        </r>
        <r>
          <rPr>
            <sz val="9"/>
            <rFont val="Tahoma"/>
            <family val="2"/>
          </rPr>
          <t xml:space="preserve">
</t>
        </r>
        <r>
          <rPr>
            <sz val="9"/>
            <rFont val="宋体"/>
            <family val="0"/>
          </rPr>
          <t xml:space="preserve">社会矫正公益性岗位人员工资
</t>
        </r>
      </text>
    </comment>
    <comment ref="J157" authorId="1">
      <text>
        <r>
          <rPr>
            <b/>
            <sz val="9"/>
            <rFont val="宋体"/>
            <family val="0"/>
          </rPr>
          <t>xb21cn:</t>
        </r>
        <r>
          <rPr>
            <sz val="9"/>
            <rFont val="宋体"/>
            <family val="0"/>
          </rPr>
          <t xml:space="preserve">
工作经费10万元。</t>
        </r>
      </text>
    </comment>
    <comment ref="M157" authorId="2">
      <text>
        <r>
          <rPr>
            <b/>
            <sz val="9"/>
            <rFont val="Tahoma"/>
            <family val="2"/>
          </rPr>
          <t>Administrator:</t>
        </r>
        <r>
          <rPr>
            <sz val="9"/>
            <rFont val="Tahoma"/>
            <family val="2"/>
          </rPr>
          <t xml:space="preserve">
</t>
        </r>
        <r>
          <rPr>
            <sz val="9"/>
            <rFont val="宋体"/>
            <family val="0"/>
          </rPr>
          <t>提前下达：白财党群指【</t>
        </r>
        <r>
          <rPr>
            <sz val="9"/>
            <rFont val="Tahoma"/>
            <family val="2"/>
          </rPr>
          <t>2020</t>
        </r>
        <r>
          <rPr>
            <sz val="9"/>
            <rFont val="宋体"/>
            <family val="0"/>
          </rPr>
          <t>】</t>
        </r>
        <r>
          <rPr>
            <sz val="9"/>
            <rFont val="Tahoma"/>
            <family val="2"/>
          </rPr>
          <t>406</t>
        </r>
        <r>
          <rPr>
            <sz val="9"/>
            <rFont val="宋体"/>
            <family val="0"/>
          </rPr>
          <t>号国家审计署和吉林省审计厅根据洮北审计局所承担的审计项目和工作量，每年安排一定的审计专项经费</t>
        </r>
        <r>
          <rPr>
            <sz val="9"/>
            <rFont val="Tahoma"/>
            <family val="2"/>
          </rPr>
          <t>10</t>
        </r>
        <r>
          <rPr>
            <sz val="9"/>
            <rFont val="宋体"/>
            <family val="0"/>
          </rPr>
          <t>万元</t>
        </r>
        <r>
          <rPr>
            <sz val="9"/>
            <rFont val="Tahoma"/>
            <family val="2"/>
          </rPr>
          <t xml:space="preserve"> </t>
        </r>
        <r>
          <rPr>
            <sz val="9"/>
            <rFont val="宋体"/>
            <family val="0"/>
          </rPr>
          <t xml:space="preserve">。
</t>
        </r>
      </text>
    </comment>
    <comment ref="I158" authorId="2">
      <text>
        <r>
          <rPr>
            <sz val="9"/>
            <rFont val="宋体"/>
            <family val="0"/>
          </rPr>
          <t>Administrator:
粮食局供热</t>
        </r>
      </text>
    </comment>
    <comment ref="J158" authorId="1">
      <text>
        <r>
          <rPr>
            <b/>
            <sz val="9"/>
            <rFont val="宋体"/>
            <family val="0"/>
          </rPr>
          <t>xb21cn:</t>
        </r>
        <r>
          <rPr>
            <sz val="9"/>
            <rFont val="宋体"/>
            <family val="0"/>
          </rPr>
          <t xml:space="preserve">
非统发4.23万。</t>
        </r>
      </text>
    </comment>
    <comment ref="M158" authorId="1">
      <text>
        <r>
          <rPr>
            <b/>
            <sz val="9"/>
            <rFont val="宋体"/>
            <family val="0"/>
          </rPr>
          <t>xb21cn:</t>
        </r>
        <r>
          <rPr>
            <sz val="9"/>
            <rFont val="宋体"/>
            <family val="0"/>
          </rPr>
          <t xml:space="preserve">
结转资金;374.58万元。</t>
        </r>
      </text>
    </comment>
    <comment ref="N158" authorId="1">
      <text>
        <r>
          <rPr>
            <b/>
            <sz val="9"/>
            <rFont val="宋体"/>
            <family val="0"/>
          </rPr>
          <t>xb21cn:</t>
        </r>
        <r>
          <rPr>
            <sz val="9"/>
            <rFont val="宋体"/>
            <family val="0"/>
          </rPr>
          <t xml:space="preserve">
维修招商50万元。企业改革经费33万元。</t>
        </r>
      </text>
    </comment>
    <comment ref="A160" authorId="1">
      <text>
        <r>
          <rPr>
            <b/>
            <sz val="9"/>
            <rFont val="宋体"/>
            <family val="0"/>
          </rPr>
          <t>xb21cn:</t>
        </r>
        <r>
          <rPr>
            <sz val="9"/>
            <rFont val="宋体"/>
            <family val="0"/>
          </rPr>
          <t xml:space="preserve">
人大</t>
        </r>
      </text>
    </comment>
    <comment ref="H160" authorId="1">
      <text>
        <r>
          <rPr>
            <b/>
            <sz val="9"/>
            <rFont val="宋体"/>
            <family val="0"/>
          </rPr>
          <t>xb21cn:</t>
        </r>
        <r>
          <rPr>
            <sz val="9"/>
            <rFont val="宋体"/>
            <family val="0"/>
          </rPr>
          <t xml:space="preserve">
19人行政*2.1万元+7人工勤*0.08万元+5人事业*0.06万元=40.76万元</t>
        </r>
      </text>
    </comment>
    <comment ref="N160" authorId="2">
      <text>
        <r>
          <rPr>
            <b/>
            <sz val="9"/>
            <rFont val="Tahoma"/>
            <family val="2"/>
          </rPr>
          <t>Administrator:</t>
        </r>
        <r>
          <rPr>
            <sz val="9"/>
            <rFont val="Tahoma"/>
            <family val="2"/>
          </rPr>
          <t xml:space="preserve">
1</t>
        </r>
        <r>
          <rPr>
            <sz val="9"/>
            <rFont val="宋体"/>
            <family val="0"/>
          </rPr>
          <t>、人大代表会议费</t>
        </r>
        <r>
          <rPr>
            <sz val="9"/>
            <rFont val="Tahoma"/>
            <family val="2"/>
          </rPr>
          <t>40</t>
        </r>
        <r>
          <rPr>
            <sz val="9"/>
            <rFont val="宋体"/>
            <family val="0"/>
          </rPr>
          <t>万元；</t>
        </r>
        <r>
          <rPr>
            <sz val="9"/>
            <rFont val="Tahoma"/>
            <family val="2"/>
          </rPr>
          <t>2</t>
        </r>
        <r>
          <rPr>
            <sz val="9"/>
            <rFont val="宋体"/>
            <family val="0"/>
          </rPr>
          <t>、代表活动经费</t>
        </r>
        <r>
          <rPr>
            <sz val="9"/>
            <rFont val="Tahoma"/>
            <family val="2"/>
          </rPr>
          <t>20</t>
        </r>
        <r>
          <rPr>
            <sz val="9"/>
            <rFont val="宋体"/>
            <family val="0"/>
          </rPr>
          <t>万元；</t>
        </r>
        <r>
          <rPr>
            <sz val="9"/>
            <rFont val="Tahoma"/>
            <family val="2"/>
          </rPr>
          <t>3</t>
        </r>
        <r>
          <rPr>
            <sz val="9"/>
            <rFont val="宋体"/>
            <family val="0"/>
          </rPr>
          <t>、区乡两级人大代表换届</t>
        </r>
        <r>
          <rPr>
            <sz val="9"/>
            <rFont val="Tahoma"/>
            <family val="2"/>
          </rPr>
          <t>40</t>
        </r>
        <r>
          <rPr>
            <sz val="9"/>
            <rFont val="宋体"/>
            <family val="0"/>
          </rPr>
          <t>万元。合计</t>
        </r>
        <r>
          <rPr>
            <sz val="9"/>
            <rFont val="Tahoma"/>
            <family val="2"/>
          </rPr>
          <t>100</t>
        </r>
        <r>
          <rPr>
            <sz val="9"/>
            <rFont val="宋体"/>
            <family val="0"/>
          </rPr>
          <t xml:space="preserve">万元。
</t>
        </r>
      </text>
    </comment>
    <comment ref="A161" authorId="1">
      <text>
        <r>
          <rPr>
            <b/>
            <sz val="9"/>
            <rFont val="宋体"/>
            <family val="0"/>
          </rPr>
          <t>xb21cn:</t>
        </r>
        <r>
          <rPr>
            <sz val="9"/>
            <rFont val="宋体"/>
            <family val="0"/>
          </rPr>
          <t xml:space="preserve">
政协（公章名称：中国人民政治协商会议吉林省白城市洮北区委员会）</t>
        </r>
      </text>
    </comment>
    <comment ref="H161" authorId="1">
      <text>
        <r>
          <rPr>
            <b/>
            <sz val="9"/>
            <rFont val="宋体"/>
            <family val="0"/>
          </rPr>
          <t>xb21cn:</t>
        </r>
        <r>
          <rPr>
            <sz val="9"/>
            <rFont val="宋体"/>
            <family val="0"/>
          </rPr>
          <t xml:space="preserve">
11人行政*2.1万元+4人工勤*0.08万元+5人事业*0.06万元=23.72万元</t>
        </r>
      </text>
    </comment>
    <comment ref="N161" authorId="2">
      <text>
        <r>
          <rPr>
            <b/>
            <sz val="9"/>
            <rFont val="Tahoma"/>
            <family val="2"/>
          </rPr>
          <t>Administrator:</t>
        </r>
        <r>
          <rPr>
            <sz val="9"/>
            <rFont val="Tahoma"/>
            <family val="2"/>
          </rPr>
          <t xml:space="preserve">
1</t>
        </r>
        <r>
          <rPr>
            <sz val="9"/>
            <rFont val="宋体"/>
            <family val="0"/>
          </rPr>
          <t>、会议费</t>
        </r>
        <r>
          <rPr>
            <sz val="9"/>
            <rFont val="Tahoma"/>
            <family val="2"/>
          </rPr>
          <t>35</t>
        </r>
        <r>
          <rPr>
            <sz val="9"/>
            <rFont val="宋体"/>
            <family val="0"/>
          </rPr>
          <t>万元</t>
        </r>
        <r>
          <rPr>
            <sz val="9"/>
            <rFont val="Tahoma"/>
            <family val="2"/>
          </rPr>
          <t xml:space="preserve">    2</t>
        </r>
        <r>
          <rPr>
            <sz val="9"/>
            <rFont val="宋体"/>
            <family val="0"/>
          </rPr>
          <t>、委员活动经费</t>
        </r>
        <r>
          <rPr>
            <sz val="9"/>
            <rFont val="Tahoma"/>
            <family val="2"/>
          </rPr>
          <t>20</t>
        </r>
        <r>
          <rPr>
            <sz val="9"/>
            <rFont val="宋体"/>
            <family val="0"/>
          </rPr>
          <t>万元</t>
        </r>
        <r>
          <rPr>
            <sz val="9"/>
            <rFont val="Tahoma"/>
            <family val="2"/>
          </rPr>
          <t xml:space="preserve">
</t>
        </r>
      </text>
    </comment>
    <comment ref="A162" authorId="1">
      <text>
        <r>
          <rPr>
            <b/>
            <sz val="9"/>
            <rFont val="宋体"/>
            <family val="0"/>
          </rPr>
          <t>xb21cn:</t>
        </r>
        <r>
          <rPr>
            <sz val="9"/>
            <rFont val="宋体"/>
            <family val="0"/>
          </rPr>
          <t xml:space="preserve">
妇联</t>
        </r>
      </text>
    </comment>
    <comment ref="N162" authorId="1">
      <text>
        <r>
          <rPr>
            <b/>
            <sz val="9"/>
            <rFont val="宋体"/>
            <family val="0"/>
          </rPr>
          <t>xb21cn:</t>
        </r>
        <r>
          <rPr>
            <sz val="9"/>
            <rFont val="宋体"/>
            <family val="0"/>
          </rPr>
          <t xml:space="preserve">
</t>
        </r>
      </text>
    </comment>
    <comment ref="A163" authorId="1">
      <text>
        <r>
          <rPr>
            <b/>
            <sz val="9"/>
            <rFont val="宋体"/>
            <family val="0"/>
          </rPr>
          <t>xb21cn:</t>
        </r>
        <r>
          <rPr>
            <sz val="9"/>
            <rFont val="宋体"/>
            <family val="0"/>
          </rPr>
          <t xml:space="preserve">
团委</t>
        </r>
      </text>
    </comment>
    <comment ref="A164" authorId="1">
      <text>
        <r>
          <rPr>
            <b/>
            <sz val="9"/>
            <rFont val="宋体"/>
            <family val="0"/>
          </rPr>
          <t>xb21cn:</t>
        </r>
        <r>
          <rPr>
            <sz val="9"/>
            <rFont val="宋体"/>
            <family val="0"/>
          </rPr>
          <t xml:space="preserve">
工商联</t>
        </r>
      </text>
    </comment>
    <comment ref="A165" authorId="1">
      <text>
        <r>
          <rPr>
            <b/>
            <sz val="9"/>
            <rFont val="宋体"/>
            <family val="0"/>
          </rPr>
          <t>xb21cn:</t>
        </r>
        <r>
          <rPr>
            <sz val="9"/>
            <rFont val="宋体"/>
            <family val="0"/>
          </rPr>
          <t xml:space="preserve">
文联</t>
        </r>
      </text>
    </comment>
    <comment ref="N165" authorId="1">
      <text>
        <r>
          <rPr>
            <b/>
            <sz val="9"/>
            <rFont val="宋体"/>
            <family val="0"/>
          </rPr>
          <t>xb21cn:</t>
        </r>
        <r>
          <rPr>
            <sz val="9"/>
            <rFont val="宋体"/>
            <family val="0"/>
          </rPr>
          <t xml:space="preserve">
瀚海刊物印刷费4.8万元</t>
        </r>
      </text>
    </comment>
    <comment ref="A166" authorId="1">
      <text>
        <r>
          <rPr>
            <b/>
            <sz val="9"/>
            <rFont val="宋体"/>
            <family val="0"/>
          </rPr>
          <t>xb21cn:</t>
        </r>
        <r>
          <rPr>
            <sz val="9"/>
            <rFont val="宋体"/>
            <family val="0"/>
          </rPr>
          <t xml:space="preserve">
党史</t>
        </r>
      </text>
    </comment>
    <comment ref="A167" authorId="1">
      <text>
        <r>
          <rPr>
            <b/>
            <sz val="9"/>
            <rFont val="宋体"/>
            <family val="0"/>
          </rPr>
          <t>xb21cn:</t>
        </r>
        <r>
          <rPr>
            <sz val="9"/>
            <rFont val="宋体"/>
            <family val="0"/>
          </rPr>
          <t xml:space="preserve">
地方志</t>
        </r>
      </text>
    </comment>
    <comment ref="A169" authorId="1">
      <text>
        <r>
          <rPr>
            <b/>
            <sz val="9"/>
            <rFont val="宋体"/>
            <family val="0"/>
          </rPr>
          <t>xb21cn:</t>
        </r>
        <r>
          <rPr>
            <sz val="9"/>
            <rFont val="宋体"/>
            <family val="0"/>
          </rPr>
          <t xml:space="preserve">
公证处</t>
        </r>
      </text>
    </comment>
    <comment ref="N171" authorId="2">
      <text>
        <r>
          <rPr>
            <b/>
            <sz val="9"/>
            <rFont val="Tahoma"/>
            <family val="2"/>
          </rPr>
          <t>Administrator:</t>
        </r>
        <r>
          <rPr>
            <sz val="9"/>
            <rFont val="Tahoma"/>
            <family val="2"/>
          </rPr>
          <t xml:space="preserve">
1</t>
        </r>
        <r>
          <rPr>
            <sz val="9"/>
            <rFont val="宋体"/>
            <family val="0"/>
          </rPr>
          <t>、维修费</t>
        </r>
        <r>
          <rPr>
            <sz val="9"/>
            <rFont val="Tahoma"/>
            <family val="2"/>
          </rPr>
          <t>150</t>
        </r>
        <r>
          <rPr>
            <sz val="9"/>
            <rFont val="宋体"/>
            <family val="0"/>
          </rPr>
          <t>万元；</t>
        </r>
        <r>
          <rPr>
            <sz val="9"/>
            <rFont val="Tahoma"/>
            <family val="2"/>
          </rPr>
          <t>2</t>
        </r>
        <r>
          <rPr>
            <sz val="9"/>
            <rFont val="宋体"/>
            <family val="0"/>
          </rPr>
          <t>、预算一体化</t>
        </r>
        <r>
          <rPr>
            <sz val="9"/>
            <rFont val="Tahoma"/>
            <family val="2"/>
          </rPr>
          <t>100</t>
        </r>
        <r>
          <rPr>
            <sz val="9"/>
            <rFont val="宋体"/>
            <family val="0"/>
          </rPr>
          <t>万元；</t>
        </r>
        <r>
          <rPr>
            <sz val="9"/>
            <rFont val="Tahoma"/>
            <family val="2"/>
          </rPr>
          <t>3</t>
        </r>
        <r>
          <rPr>
            <sz val="9"/>
            <rFont val="宋体"/>
            <family val="0"/>
          </rPr>
          <t>、地面硬化</t>
        </r>
        <r>
          <rPr>
            <sz val="9"/>
            <rFont val="Tahoma"/>
            <family val="2"/>
          </rPr>
          <t>30</t>
        </r>
        <r>
          <rPr>
            <sz val="9"/>
            <rFont val="宋体"/>
            <family val="0"/>
          </rPr>
          <t>万元；</t>
        </r>
        <r>
          <rPr>
            <sz val="9"/>
            <rFont val="Tahoma"/>
            <family val="2"/>
          </rPr>
          <t>4</t>
        </r>
        <r>
          <rPr>
            <sz val="9"/>
            <rFont val="宋体"/>
            <family val="0"/>
          </rPr>
          <t>、绿化</t>
        </r>
        <r>
          <rPr>
            <sz val="9"/>
            <rFont val="Tahoma"/>
            <family val="2"/>
          </rPr>
          <t>10</t>
        </r>
        <r>
          <rPr>
            <sz val="9"/>
            <rFont val="宋体"/>
            <family val="0"/>
          </rPr>
          <t>万元；</t>
        </r>
        <r>
          <rPr>
            <sz val="9"/>
            <rFont val="Tahoma"/>
            <family val="2"/>
          </rPr>
          <t>5</t>
        </r>
        <r>
          <rPr>
            <sz val="9"/>
            <rFont val="宋体"/>
            <family val="0"/>
          </rPr>
          <t>、网络费</t>
        </r>
        <r>
          <rPr>
            <sz val="9"/>
            <rFont val="Tahoma"/>
            <family val="2"/>
          </rPr>
          <t>45</t>
        </r>
        <r>
          <rPr>
            <sz val="9"/>
            <rFont val="宋体"/>
            <family val="0"/>
          </rPr>
          <t>万元。</t>
        </r>
        <r>
          <rPr>
            <sz val="9"/>
            <rFont val="Tahoma"/>
            <family val="2"/>
          </rPr>
          <t>6</t>
        </r>
        <r>
          <rPr>
            <sz val="9"/>
            <rFont val="宋体"/>
            <family val="0"/>
          </rPr>
          <t>、</t>
        </r>
        <r>
          <rPr>
            <sz val="9"/>
            <rFont val="Tahoma"/>
            <family val="2"/>
          </rPr>
          <t>40</t>
        </r>
        <r>
          <rPr>
            <sz val="9"/>
            <rFont val="宋体"/>
            <family val="0"/>
          </rPr>
          <t>万元过户税金。</t>
        </r>
        <r>
          <rPr>
            <sz val="9"/>
            <rFont val="Tahoma"/>
            <family val="2"/>
          </rPr>
          <t>7</t>
        </r>
        <r>
          <rPr>
            <sz val="9"/>
            <rFont val="宋体"/>
            <family val="0"/>
          </rPr>
          <t>、网络测评、电梯等</t>
        </r>
        <r>
          <rPr>
            <sz val="9"/>
            <rFont val="Tahoma"/>
            <family val="2"/>
          </rPr>
          <t>110</t>
        </r>
        <r>
          <rPr>
            <sz val="9"/>
            <rFont val="宋体"/>
            <family val="0"/>
          </rPr>
          <t>万元。</t>
        </r>
        <r>
          <rPr>
            <sz val="9"/>
            <rFont val="Tahoma"/>
            <family val="2"/>
          </rPr>
          <t>8</t>
        </r>
        <r>
          <rPr>
            <sz val="9"/>
            <rFont val="宋体"/>
            <family val="0"/>
          </rPr>
          <t>、物业</t>
        </r>
        <r>
          <rPr>
            <sz val="9"/>
            <rFont val="Tahoma"/>
            <family val="2"/>
          </rPr>
          <t>50</t>
        </r>
        <r>
          <rPr>
            <sz val="9"/>
            <rFont val="宋体"/>
            <family val="0"/>
          </rPr>
          <t>万元。合计</t>
        </r>
        <r>
          <rPr>
            <sz val="9"/>
            <rFont val="Tahoma"/>
            <family val="2"/>
          </rPr>
          <t>535</t>
        </r>
        <r>
          <rPr>
            <sz val="9"/>
            <rFont val="宋体"/>
            <family val="0"/>
          </rPr>
          <t xml:space="preserve">万元。
</t>
        </r>
      </text>
    </comment>
    <comment ref="N177" authorId="2">
      <text>
        <r>
          <rPr>
            <b/>
            <sz val="9"/>
            <rFont val="Tahoma"/>
            <family val="2"/>
          </rPr>
          <t>Administrator:</t>
        </r>
        <r>
          <rPr>
            <sz val="9"/>
            <rFont val="Tahoma"/>
            <family val="2"/>
          </rPr>
          <t xml:space="preserve">
</t>
        </r>
        <r>
          <rPr>
            <sz val="9"/>
            <rFont val="宋体"/>
            <family val="0"/>
          </rPr>
          <t>地下室围墙板</t>
        </r>
        <r>
          <rPr>
            <sz val="9"/>
            <rFont val="Tahoma"/>
            <family val="2"/>
          </rPr>
          <t>50</t>
        </r>
        <r>
          <rPr>
            <sz val="9"/>
            <rFont val="宋体"/>
            <family val="0"/>
          </rPr>
          <t xml:space="preserve">万元
</t>
        </r>
      </text>
    </comment>
    <comment ref="L180" authorId="0">
      <text>
        <r>
          <rPr>
            <sz val="9"/>
            <rFont val="宋体"/>
            <family val="0"/>
          </rPr>
          <t>xiaok:
村级保障经费</t>
        </r>
      </text>
    </comment>
    <comment ref="M180" authorId="2">
      <text>
        <r>
          <rPr>
            <sz val="9"/>
            <rFont val="宋体"/>
            <family val="0"/>
          </rPr>
          <t>Administrator:
乡村环卫一体化85.8万元，非税返还396万，合计481.8万元</t>
        </r>
      </text>
    </comment>
    <comment ref="L181" authorId="2">
      <text>
        <r>
          <rPr>
            <b/>
            <sz val="9"/>
            <rFont val="Tahoma"/>
            <family val="2"/>
          </rPr>
          <t>Administrator:</t>
        </r>
        <r>
          <rPr>
            <sz val="9"/>
            <rFont val="Tahoma"/>
            <family val="2"/>
          </rPr>
          <t xml:space="preserve">
</t>
        </r>
        <r>
          <rPr>
            <sz val="9"/>
            <rFont val="宋体"/>
            <family val="0"/>
          </rPr>
          <t xml:space="preserve">各村开资
</t>
        </r>
      </text>
    </comment>
    <comment ref="N181" authorId="2">
      <text>
        <r>
          <rPr>
            <b/>
            <sz val="9"/>
            <rFont val="Tahoma"/>
            <family val="2"/>
          </rPr>
          <t>Administrator:</t>
        </r>
        <r>
          <rPr>
            <sz val="9"/>
            <rFont val="Tahoma"/>
            <family val="2"/>
          </rPr>
          <t xml:space="preserve">
</t>
        </r>
        <r>
          <rPr>
            <sz val="9"/>
            <rFont val="宋体"/>
            <family val="0"/>
          </rPr>
          <t>非税返还</t>
        </r>
        <r>
          <rPr>
            <sz val="9"/>
            <rFont val="Tahoma"/>
            <family val="2"/>
          </rPr>
          <t>436.19</t>
        </r>
        <r>
          <rPr>
            <sz val="9"/>
            <rFont val="宋体"/>
            <family val="0"/>
          </rPr>
          <t>万元；农村生活垃圾分类资金</t>
        </r>
        <r>
          <rPr>
            <sz val="9"/>
            <rFont val="Tahoma"/>
            <family val="2"/>
          </rPr>
          <t>8.55</t>
        </r>
        <r>
          <rPr>
            <sz val="9"/>
            <rFont val="宋体"/>
            <family val="0"/>
          </rPr>
          <t>万元。合计</t>
        </r>
        <r>
          <rPr>
            <sz val="9"/>
            <rFont val="Tahoma"/>
            <family val="2"/>
          </rPr>
          <t>444.74</t>
        </r>
        <r>
          <rPr>
            <sz val="9"/>
            <rFont val="宋体"/>
            <family val="0"/>
          </rPr>
          <t>万元。</t>
        </r>
      </text>
    </comment>
    <comment ref="N182" authorId="2">
      <text>
        <r>
          <rPr>
            <b/>
            <sz val="9"/>
            <rFont val="Tahoma"/>
            <family val="2"/>
          </rPr>
          <t>Administrator:</t>
        </r>
        <r>
          <rPr>
            <sz val="9"/>
            <rFont val="Tahoma"/>
            <family val="2"/>
          </rPr>
          <t xml:space="preserve">
</t>
        </r>
        <r>
          <rPr>
            <sz val="9"/>
            <rFont val="宋体"/>
            <family val="0"/>
          </rPr>
          <t>计生员工资</t>
        </r>
        <r>
          <rPr>
            <sz val="9"/>
            <rFont val="Tahoma"/>
            <family val="2"/>
          </rPr>
          <t>3.5</t>
        </r>
        <r>
          <rPr>
            <sz val="9"/>
            <rFont val="宋体"/>
            <family val="0"/>
          </rPr>
          <t>万元、计生办经费</t>
        </r>
        <r>
          <rPr>
            <sz val="9"/>
            <rFont val="Tahoma"/>
            <family val="2"/>
          </rPr>
          <t>1</t>
        </r>
        <r>
          <rPr>
            <sz val="9"/>
            <rFont val="宋体"/>
            <family val="0"/>
          </rPr>
          <t>万元（预算去年数）</t>
        </r>
      </text>
    </comment>
    <comment ref="B184" authorId="2">
      <text>
        <r>
          <rPr>
            <b/>
            <sz val="9"/>
            <rFont val="Tahoma"/>
            <family val="2"/>
          </rPr>
          <t>Administrator:</t>
        </r>
        <r>
          <rPr>
            <sz val="9"/>
            <rFont val="Tahoma"/>
            <family val="2"/>
          </rPr>
          <t xml:space="preserve">
</t>
        </r>
        <r>
          <rPr>
            <sz val="9"/>
            <rFont val="宋体"/>
            <family val="0"/>
          </rPr>
          <t>其中：政府</t>
        </r>
        <r>
          <rPr>
            <sz val="9"/>
            <rFont val="Tahoma"/>
            <family val="2"/>
          </rPr>
          <t>528.77</t>
        </r>
        <r>
          <rPr>
            <sz val="9"/>
            <rFont val="宋体"/>
            <family val="0"/>
          </rPr>
          <t>万元；社会福利中心</t>
        </r>
        <r>
          <rPr>
            <sz val="9"/>
            <rFont val="Tahoma"/>
            <family val="2"/>
          </rPr>
          <t>7.56</t>
        </r>
        <r>
          <rPr>
            <sz val="9"/>
            <rFont val="宋体"/>
            <family val="0"/>
          </rPr>
          <t>万元</t>
        </r>
      </text>
    </comment>
    <comment ref="L184" authorId="2">
      <text>
        <r>
          <rPr>
            <b/>
            <sz val="9"/>
            <rFont val="Tahoma"/>
            <family val="2"/>
          </rPr>
          <t>Administrator:</t>
        </r>
        <r>
          <rPr>
            <sz val="9"/>
            <rFont val="Tahoma"/>
            <family val="2"/>
          </rPr>
          <t xml:space="preserve">
</t>
        </r>
        <r>
          <rPr>
            <sz val="9"/>
            <rFont val="宋体"/>
            <family val="0"/>
          </rPr>
          <t xml:space="preserve">村级人员开资
</t>
        </r>
      </text>
    </comment>
    <comment ref="M184" authorId="2">
      <text>
        <r>
          <rPr>
            <b/>
            <sz val="9"/>
            <rFont val="Tahoma"/>
            <family val="2"/>
          </rPr>
          <t>Administrator:</t>
        </r>
        <r>
          <rPr>
            <sz val="9"/>
            <rFont val="Tahoma"/>
            <family val="2"/>
          </rPr>
          <t xml:space="preserve">
</t>
        </r>
        <r>
          <rPr>
            <sz val="9"/>
            <rFont val="宋体"/>
            <family val="0"/>
          </rPr>
          <t>提前下达：第一书记经费</t>
        </r>
        <r>
          <rPr>
            <sz val="9"/>
            <rFont val="Tahoma"/>
            <family val="2"/>
          </rPr>
          <t>4</t>
        </r>
        <r>
          <rPr>
            <sz val="9"/>
            <rFont val="宋体"/>
            <family val="0"/>
          </rPr>
          <t>万元</t>
        </r>
      </text>
    </comment>
    <comment ref="N184" authorId="2">
      <text>
        <r>
          <rPr>
            <b/>
            <sz val="9"/>
            <rFont val="Tahoma"/>
            <family val="2"/>
          </rPr>
          <t>Administrator:</t>
        </r>
        <r>
          <rPr>
            <sz val="9"/>
            <rFont val="Tahoma"/>
            <family val="2"/>
          </rPr>
          <t xml:space="preserve">
</t>
        </r>
        <r>
          <rPr>
            <sz val="9"/>
            <rFont val="宋体"/>
            <family val="0"/>
          </rPr>
          <t>非税返还</t>
        </r>
        <r>
          <rPr>
            <sz val="9"/>
            <rFont val="Tahoma"/>
            <family val="2"/>
          </rPr>
          <t>295.43</t>
        </r>
        <r>
          <rPr>
            <sz val="9"/>
            <rFont val="宋体"/>
            <family val="0"/>
          </rPr>
          <t>万元，武器物资储备建设</t>
        </r>
        <r>
          <rPr>
            <sz val="9"/>
            <rFont val="Tahoma"/>
            <family val="2"/>
          </rPr>
          <t>200</t>
        </r>
        <r>
          <rPr>
            <sz val="9"/>
            <rFont val="宋体"/>
            <family val="0"/>
          </rPr>
          <t>万元。关帝村</t>
        </r>
        <r>
          <rPr>
            <sz val="9"/>
            <rFont val="Tahoma"/>
            <family val="2"/>
          </rPr>
          <t>6</t>
        </r>
        <r>
          <rPr>
            <sz val="9"/>
            <rFont val="宋体"/>
            <family val="0"/>
          </rPr>
          <t>万元。合计</t>
        </r>
        <r>
          <rPr>
            <sz val="9"/>
            <rFont val="Tahoma"/>
            <family val="2"/>
          </rPr>
          <t>501.43</t>
        </r>
        <r>
          <rPr>
            <sz val="9"/>
            <rFont val="宋体"/>
            <family val="0"/>
          </rPr>
          <t>万元</t>
        </r>
      </text>
    </comment>
    <comment ref="N185" authorId="2">
      <text>
        <r>
          <rPr>
            <b/>
            <sz val="9"/>
            <rFont val="Tahoma"/>
            <family val="2"/>
          </rPr>
          <t>Administrator:</t>
        </r>
        <r>
          <rPr>
            <sz val="9"/>
            <rFont val="Tahoma"/>
            <family val="2"/>
          </rPr>
          <t xml:space="preserve">
</t>
        </r>
        <r>
          <rPr>
            <sz val="9"/>
            <rFont val="宋体"/>
            <family val="0"/>
          </rPr>
          <t>计生员工资</t>
        </r>
        <r>
          <rPr>
            <sz val="9"/>
            <rFont val="Tahoma"/>
            <family val="2"/>
          </rPr>
          <t>5.5</t>
        </r>
        <r>
          <rPr>
            <sz val="9"/>
            <rFont val="宋体"/>
            <family val="0"/>
          </rPr>
          <t>万元、计生办经费</t>
        </r>
        <r>
          <rPr>
            <sz val="9"/>
            <rFont val="Tahoma"/>
            <family val="2"/>
          </rPr>
          <t>1</t>
        </r>
        <r>
          <rPr>
            <sz val="9"/>
            <rFont val="宋体"/>
            <family val="0"/>
          </rPr>
          <t>万元（预算去年数）</t>
        </r>
      </text>
    </comment>
    <comment ref="L187" authorId="2">
      <text>
        <r>
          <rPr>
            <b/>
            <sz val="9"/>
            <rFont val="Tahoma"/>
            <family val="2"/>
          </rPr>
          <t>Administrator:</t>
        </r>
        <r>
          <rPr>
            <sz val="9"/>
            <rFont val="Tahoma"/>
            <family val="2"/>
          </rPr>
          <t xml:space="preserve">
</t>
        </r>
        <r>
          <rPr>
            <sz val="9"/>
            <rFont val="宋体"/>
            <family val="0"/>
          </rPr>
          <t xml:space="preserve">村社干部工资
</t>
        </r>
      </text>
    </comment>
    <comment ref="M187" authorId="2">
      <text>
        <r>
          <rPr>
            <b/>
            <sz val="9"/>
            <rFont val="Tahoma"/>
            <family val="2"/>
          </rPr>
          <t>Administrator:</t>
        </r>
        <r>
          <rPr>
            <sz val="9"/>
            <rFont val="Tahoma"/>
            <family val="2"/>
          </rPr>
          <t xml:space="preserve">
</t>
        </r>
        <r>
          <rPr>
            <sz val="9"/>
            <rFont val="宋体"/>
            <family val="0"/>
          </rPr>
          <t>提前下达：第一书记经费</t>
        </r>
        <r>
          <rPr>
            <sz val="9"/>
            <rFont val="Tahoma"/>
            <family val="2"/>
          </rPr>
          <t>5</t>
        </r>
        <r>
          <rPr>
            <sz val="9"/>
            <rFont val="宋体"/>
            <family val="0"/>
          </rPr>
          <t>万元；</t>
        </r>
      </text>
    </comment>
    <comment ref="N187" authorId="2">
      <text>
        <r>
          <rPr>
            <b/>
            <sz val="9"/>
            <rFont val="Tahoma"/>
            <family val="2"/>
          </rPr>
          <t>Administrator:</t>
        </r>
        <r>
          <rPr>
            <sz val="9"/>
            <rFont val="Tahoma"/>
            <family val="2"/>
          </rPr>
          <t xml:space="preserve">
</t>
        </r>
        <r>
          <rPr>
            <sz val="9"/>
            <rFont val="宋体"/>
            <family val="0"/>
          </rPr>
          <t>非税返还</t>
        </r>
        <r>
          <rPr>
            <sz val="9"/>
            <rFont val="Tahoma"/>
            <family val="2"/>
          </rPr>
          <t>144.07</t>
        </r>
        <r>
          <rPr>
            <sz val="9"/>
            <rFont val="宋体"/>
            <family val="0"/>
          </rPr>
          <t>万元，村书记杨凤海补贴</t>
        </r>
        <r>
          <rPr>
            <sz val="9"/>
            <rFont val="Tahoma"/>
            <family val="2"/>
          </rPr>
          <t>1.5</t>
        </r>
        <r>
          <rPr>
            <sz val="9"/>
            <rFont val="宋体"/>
            <family val="0"/>
          </rPr>
          <t>万元。合计</t>
        </r>
        <r>
          <rPr>
            <sz val="9"/>
            <rFont val="Tahoma"/>
            <family val="2"/>
          </rPr>
          <t>145.57</t>
        </r>
        <r>
          <rPr>
            <sz val="9"/>
            <rFont val="宋体"/>
            <family val="0"/>
          </rPr>
          <t>万元。</t>
        </r>
      </text>
    </comment>
    <comment ref="N188" authorId="2">
      <text>
        <r>
          <rPr>
            <b/>
            <sz val="9"/>
            <rFont val="Tahoma"/>
            <family val="2"/>
          </rPr>
          <t>Administrator:</t>
        </r>
        <r>
          <rPr>
            <sz val="9"/>
            <rFont val="Tahoma"/>
            <family val="2"/>
          </rPr>
          <t xml:space="preserve">
</t>
        </r>
        <r>
          <rPr>
            <sz val="9"/>
            <rFont val="宋体"/>
            <family val="0"/>
          </rPr>
          <t>计生员工资</t>
        </r>
        <r>
          <rPr>
            <sz val="9"/>
            <rFont val="Tahoma"/>
            <family val="2"/>
          </rPr>
          <t>7</t>
        </r>
        <r>
          <rPr>
            <sz val="9"/>
            <rFont val="宋体"/>
            <family val="0"/>
          </rPr>
          <t>万元、计生办经费</t>
        </r>
        <r>
          <rPr>
            <sz val="9"/>
            <rFont val="Tahoma"/>
            <family val="2"/>
          </rPr>
          <t>1</t>
        </r>
        <r>
          <rPr>
            <sz val="9"/>
            <rFont val="宋体"/>
            <family val="0"/>
          </rPr>
          <t>万元（预算去年数）</t>
        </r>
      </text>
    </comment>
    <comment ref="J190" authorId="1">
      <text>
        <r>
          <rPr>
            <b/>
            <sz val="9"/>
            <rFont val="宋体"/>
            <family val="0"/>
          </rPr>
          <t>xb21cn:</t>
        </r>
        <r>
          <rPr>
            <sz val="9"/>
            <rFont val="宋体"/>
            <family val="0"/>
          </rPr>
          <t xml:space="preserve">
工作经费5万元。</t>
        </r>
      </text>
    </comment>
    <comment ref="L190" authorId="2">
      <text>
        <r>
          <rPr>
            <b/>
            <sz val="9"/>
            <rFont val="Tahoma"/>
            <family val="2"/>
          </rPr>
          <t>Administrator:</t>
        </r>
        <r>
          <rPr>
            <sz val="9"/>
            <rFont val="Tahoma"/>
            <family val="2"/>
          </rPr>
          <t xml:space="preserve">
</t>
        </r>
        <r>
          <rPr>
            <sz val="9"/>
            <rFont val="宋体"/>
            <family val="0"/>
          </rPr>
          <t>各村开资</t>
        </r>
        <r>
          <rPr>
            <sz val="9"/>
            <rFont val="Tahoma"/>
            <family val="2"/>
          </rPr>
          <t>132</t>
        </r>
        <r>
          <rPr>
            <sz val="9"/>
            <rFont val="宋体"/>
            <family val="0"/>
          </rPr>
          <t xml:space="preserve">万元
</t>
        </r>
      </text>
    </comment>
    <comment ref="N190" authorId="2">
      <text>
        <r>
          <rPr>
            <b/>
            <sz val="9"/>
            <rFont val="Tahoma"/>
            <family val="2"/>
          </rPr>
          <t>Administrator:</t>
        </r>
        <r>
          <rPr>
            <sz val="9"/>
            <rFont val="Tahoma"/>
            <family val="2"/>
          </rPr>
          <t xml:space="preserve">
</t>
        </r>
        <r>
          <rPr>
            <sz val="9"/>
            <rFont val="宋体"/>
            <family val="0"/>
          </rPr>
          <t>非税返还</t>
        </r>
        <r>
          <rPr>
            <sz val="9"/>
            <rFont val="Tahoma"/>
            <family val="2"/>
          </rPr>
          <t>329.48</t>
        </r>
        <r>
          <rPr>
            <sz val="9"/>
            <rFont val="宋体"/>
            <family val="0"/>
          </rPr>
          <t>万元。派出所办公改造</t>
        </r>
        <r>
          <rPr>
            <sz val="9"/>
            <rFont val="Tahoma"/>
            <family val="2"/>
          </rPr>
          <t>30</t>
        </r>
        <r>
          <rPr>
            <sz val="9"/>
            <rFont val="宋体"/>
            <family val="0"/>
          </rPr>
          <t>万元。合计</t>
        </r>
        <r>
          <rPr>
            <sz val="9"/>
            <rFont val="Tahoma"/>
            <family val="2"/>
          </rPr>
          <t>359.48</t>
        </r>
        <r>
          <rPr>
            <sz val="9"/>
            <rFont val="宋体"/>
            <family val="0"/>
          </rPr>
          <t>万元。</t>
        </r>
      </text>
    </comment>
    <comment ref="N191" authorId="2">
      <text>
        <r>
          <rPr>
            <b/>
            <sz val="9"/>
            <rFont val="Tahoma"/>
            <family val="2"/>
          </rPr>
          <t>Administrator:</t>
        </r>
        <r>
          <rPr>
            <sz val="9"/>
            <rFont val="Tahoma"/>
            <family val="2"/>
          </rPr>
          <t xml:space="preserve">
</t>
        </r>
        <r>
          <rPr>
            <sz val="9"/>
            <rFont val="宋体"/>
            <family val="0"/>
          </rPr>
          <t>计生员工资</t>
        </r>
        <r>
          <rPr>
            <sz val="9"/>
            <rFont val="Tahoma"/>
            <family val="2"/>
          </rPr>
          <t>6</t>
        </r>
        <r>
          <rPr>
            <sz val="9"/>
            <rFont val="宋体"/>
            <family val="0"/>
          </rPr>
          <t>万元、计生办经费</t>
        </r>
        <r>
          <rPr>
            <sz val="9"/>
            <rFont val="Tahoma"/>
            <family val="2"/>
          </rPr>
          <t>1.5</t>
        </r>
        <r>
          <rPr>
            <sz val="9"/>
            <rFont val="宋体"/>
            <family val="0"/>
          </rPr>
          <t>万元（预算去年数）</t>
        </r>
      </text>
    </comment>
    <comment ref="J193" authorId="1">
      <text>
        <r>
          <rPr>
            <b/>
            <sz val="9"/>
            <rFont val="宋体"/>
            <family val="0"/>
          </rPr>
          <t>xb21cn:</t>
        </r>
        <r>
          <rPr>
            <sz val="9"/>
            <rFont val="宋体"/>
            <family val="0"/>
          </rPr>
          <t xml:space="preserve">
工作经费15.16万元。</t>
        </r>
      </text>
    </comment>
    <comment ref="L193" authorId="2">
      <text>
        <r>
          <rPr>
            <b/>
            <sz val="9"/>
            <rFont val="Tahoma"/>
            <family val="2"/>
          </rPr>
          <t>Administrator:</t>
        </r>
        <r>
          <rPr>
            <sz val="9"/>
            <rFont val="Tahoma"/>
            <family val="2"/>
          </rPr>
          <t xml:space="preserve">
</t>
        </r>
        <r>
          <rPr>
            <sz val="9"/>
            <rFont val="宋体"/>
            <family val="0"/>
          </rPr>
          <t xml:space="preserve">村级人员工资、经费
</t>
        </r>
      </text>
    </comment>
    <comment ref="M193" authorId="2">
      <text>
        <r>
          <rPr>
            <b/>
            <sz val="9"/>
            <rFont val="Tahoma"/>
            <family val="2"/>
          </rPr>
          <t>Administrator:</t>
        </r>
        <r>
          <rPr>
            <sz val="9"/>
            <rFont val="Tahoma"/>
            <family val="2"/>
          </rPr>
          <t xml:space="preserve">
</t>
        </r>
        <r>
          <rPr>
            <sz val="9"/>
            <rFont val="宋体"/>
            <family val="0"/>
          </rPr>
          <t>提前下达：第一书记经费</t>
        </r>
        <r>
          <rPr>
            <sz val="9"/>
            <rFont val="Tahoma"/>
            <family val="2"/>
          </rPr>
          <t>2</t>
        </r>
        <r>
          <rPr>
            <sz val="9"/>
            <rFont val="宋体"/>
            <family val="0"/>
          </rPr>
          <t>万元
结转资金：</t>
        </r>
        <r>
          <rPr>
            <sz val="9"/>
            <rFont val="Tahoma"/>
            <family val="2"/>
          </rPr>
          <t>140</t>
        </r>
        <r>
          <rPr>
            <sz val="9"/>
            <rFont val="宋体"/>
            <family val="0"/>
          </rPr>
          <t>万元</t>
        </r>
      </text>
    </comment>
    <comment ref="N193" authorId="2">
      <text>
        <r>
          <rPr>
            <b/>
            <sz val="9"/>
            <rFont val="Tahoma"/>
            <family val="2"/>
          </rPr>
          <t>Administrator:</t>
        </r>
        <r>
          <rPr>
            <sz val="9"/>
            <rFont val="Tahoma"/>
            <family val="2"/>
          </rPr>
          <t xml:space="preserve">
</t>
        </r>
        <r>
          <rPr>
            <sz val="9"/>
            <rFont val="宋体"/>
            <family val="0"/>
          </rPr>
          <t>非税返还</t>
        </r>
        <r>
          <rPr>
            <sz val="9"/>
            <rFont val="Tahoma"/>
            <family val="2"/>
          </rPr>
          <t>266.74</t>
        </r>
        <r>
          <rPr>
            <sz val="9"/>
            <rFont val="宋体"/>
            <family val="0"/>
          </rPr>
          <t>万元，美丽乡村设计费</t>
        </r>
        <r>
          <rPr>
            <sz val="9"/>
            <rFont val="Tahoma"/>
            <family val="2"/>
          </rPr>
          <t>9</t>
        </r>
        <r>
          <rPr>
            <sz val="9"/>
            <rFont val="宋体"/>
            <family val="0"/>
          </rPr>
          <t>万元。合计</t>
        </r>
        <r>
          <rPr>
            <sz val="9"/>
            <rFont val="Tahoma"/>
            <family val="2"/>
          </rPr>
          <t>275.74</t>
        </r>
        <r>
          <rPr>
            <sz val="9"/>
            <rFont val="宋体"/>
            <family val="0"/>
          </rPr>
          <t>万元。</t>
        </r>
      </text>
    </comment>
    <comment ref="N194" authorId="2">
      <text>
        <r>
          <rPr>
            <b/>
            <sz val="9"/>
            <rFont val="Tahoma"/>
            <family val="2"/>
          </rPr>
          <t>Administrator:</t>
        </r>
        <r>
          <rPr>
            <sz val="9"/>
            <rFont val="Tahoma"/>
            <family val="2"/>
          </rPr>
          <t xml:space="preserve">
</t>
        </r>
        <r>
          <rPr>
            <sz val="9"/>
            <rFont val="宋体"/>
            <family val="0"/>
          </rPr>
          <t>计生员工资</t>
        </r>
        <r>
          <rPr>
            <sz val="9"/>
            <rFont val="Tahoma"/>
            <family val="2"/>
          </rPr>
          <t>7</t>
        </r>
        <r>
          <rPr>
            <sz val="9"/>
            <rFont val="宋体"/>
            <family val="0"/>
          </rPr>
          <t>万元、计生办经费</t>
        </r>
        <r>
          <rPr>
            <sz val="9"/>
            <rFont val="Tahoma"/>
            <family val="2"/>
          </rPr>
          <t>1</t>
        </r>
        <r>
          <rPr>
            <sz val="9"/>
            <rFont val="宋体"/>
            <family val="0"/>
          </rPr>
          <t>万元。（预算去年数）</t>
        </r>
      </text>
    </comment>
    <comment ref="L196" authorId="2">
      <text>
        <r>
          <rPr>
            <b/>
            <sz val="9"/>
            <rFont val="Tahoma"/>
            <family val="2"/>
          </rPr>
          <t>Administrator:</t>
        </r>
        <r>
          <rPr>
            <sz val="9"/>
            <rFont val="Tahoma"/>
            <family val="2"/>
          </rPr>
          <t xml:space="preserve">
</t>
        </r>
        <r>
          <rPr>
            <sz val="9"/>
            <rFont val="宋体"/>
            <family val="0"/>
          </rPr>
          <t xml:space="preserve">村干部工资及办公费
</t>
        </r>
      </text>
    </comment>
    <comment ref="M196" authorId="2">
      <text>
        <r>
          <rPr>
            <b/>
            <sz val="9"/>
            <rFont val="Tahoma"/>
            <family val="2"/>
          </rPr>
          <t>Administrator:</t>
        </r>
        <r>
          <rPr>
            <sz val="9"/>
            <rFont val="Tahoma"/>
            <family val="2"/>
          </rPr>
          <t xml:space="preserve">
</t>
        </r>
        <r>
          <rPr>
            <sz val="9"/>
            <rFont val="宋体"/>
            <family val="0"/>
          </rPr>
          <t>提前下达：第一书记经费</t>
        </r>
        <r>
          <rPr>
            <sz val="9"/>
            <rFont val="Tahoma"/>
            <family val="2"/>
          </rPr>
          <t>16</t>
        </r>
        <r>
          <rPr>
            <sz val="9"/>
            <rFont val="宋体"/>
            <family val="0"/>
          </rPr>
          <t>万元</t>
        </r>
        <r>
          <rPr>
            <sz val="9"/>
            <rFont val="Tahoma"/>
            <family val="2"/>
          </rPr>
          <t xml:space="preserve">.
</t>
        </r>
        <r>
          <rPr>
            <sz val="9"/>
            <rFont val="宋体"/>
            <family val="0"/>
          </rPr>
          <t>结转资金：</t>
        </r>
        <r>
          <rPr>
            <sz val="9"/>
            <rFont val="Tahoma"/>
            <family val="2"/>
          </rPr>
          <t>140</t>
        </r>
        <r>
          <rPr>
            <sz val="9"/>
            <rFont val="宋体"/>
            <family val="0"/>
          </rPr>
          <t>万元</t>
        </r>
      </text>
    </comment>
    <comment ref="N196" authorId="2">
      <text>
        <r>
          <rPr>
            <b/>
            <sz val="9"/>
            <rFont val="Tahoma"/>
            <family val="2"/>
          </rPr>
          <t>Administrator:</t>
        </r>
        <r>
          <rPr>
            <sz val="9"/>
            <rFont val="Tahoma"/>
            <family val="2"/>
          </rPr>
          <t xml:space="preserve">
</t>
        </r>
        <r>
          <rPr>
            <sz val="9"/>
            <rFont val="宋体"/>
            <family val="0"/>
          </rPr>
          <t>非税返还</t>
        </r>
        <r>
          <rPr>
            <sz val="9"/>
            <rFont val="Tahoma"/>
            <family val="2"/>
          </rPr>
          <t>58.19</t>
        </r>
        <r>
          <rPr>
            <sz val="9"/>
            <rFont val="宋体"/>
            <family val="0"/>
          </rPr>
          <t>万元</t>
        </r>
      </text>
    </comment>
    <comment ref="N197" authorId="2">
      <text>
        <r>
          <rPr>
            <b/>
            <sz val="9"/>
            <rFont val="Tahoma"/>
            <family val="2"/>
          </rPr>
          <t>Administrator:</t>
        </r>
        <r>
          <rPr>
            <sz val="9"/>
            <rFont val="Tahoma"/>
            <family val="2"/>
          </rPr>
          <t xml:space="preserve">
</t>
        </r>
        <r>
          <rPr>
            <sz val="9"/>
            <rFont val="宋体"/>
            <family val="0"/>
          </rPr>
          <t>计生员工资</t>
        </r>
        <r>
          <rPr>
            <sz val="9"/>
            <rFont val="Tahoma"/>
            <family val="2"/>
          </rPr>
          <t>9.5</t>
        </r>
        <r>
          <rPr>
            <sz val="9"/>
            <rFont val="宋体"/>
            <family val="0"/>
          </rPr>
          <t>万元、计生办经费</t>
        </r>
        <r>
          <rPr>
            <sz val="9"/>
            <rFont val="Tahoma"/>
            <family val="2"/>
          </rPr>
          <t>1.5</t>
        </r>
        <r>
          <rPr>
            <sz val="9"/>
            <rFont val="宋体"/>
            <family val="0"/>
          </rPr>
          <t>万元（预算去年数）</t>
        </r>
      </text>
    </comment>
    <comment ref="L199" authorId="2">
      <text>
        <r>
          <rPr>
            <b/>
            <sz val="9"/>
            <rFont val="Tahoma"/>
            <family val="2"/>
          </rPr>
          <t>Administrator:</t>
        </r>
        <r>
          <rPr>
            <sz val="9"/>
            <rFont val="Tahoma"/>
            <family val="2"/>
          </rPr>
          <t xml:space="preserve">
</t>
        </r>
        <r>
          <rPr>
            <sz val="9"/>
            <rFont val="宋体"/>
            <family val="0"/>
          </rPr>
          <t xml:space="preserve">村民委员会和村党支部工资
</t>
        </r>
      </text>
    </comment>
    <comment ref="M199" authorId="2">
      <text>
        <r>
          <rPr>
            <b/>
            <sz val="9"/>
            <rFont val="Tahoma"/>
            <family val="2"/>
          </rPr>
          <t>Administrator:</t>
        </r>
        <r>
          <rPr>
            <sz val="9"/>
            <rFont val="Tahoma"/>
            <family val="2"/>
          </rPr>
          <t xml:space="preserve">
</t>
        </r>
        <r>
          <rPr>
            <sz val="9"/>
            <rFont val="宋体"/>
            <family val="0"/>
          </rPr>
          <t>提前下达：第一书记经费</t>
        </r>
        <r>
          <rPr>
            <sz val="9"/>
            <rFont val="Tahoma"/>
            <family val="2"/>
          </rPr>
          <t>7</t>
        </r>
        <r>
          <rPr>
            <sz val="9"/>
            <rFont val="宋体"/>
            <family val="0"/>
          </rPr>
          <t>万元</t>
        </r>
      </text>
    </comment>
    <comment ref="N199" authorId="2">
      <text>
        <r>
          <rPr>
            <b/>
            <sz val="9"/>
            <rFont val="Tahoma"/>
            <family val="2"/>
          </rPr>
          <t>Administrator:</t>
        </r>
        <r>
          <rPr>
            <sz val="9"/>
            <rFont val="Tahoma"/>
            <family val="2"/>
          </rPr>
          <t xml:space="preserve">
</t>
        </r>
        <r>
          <rPr>
            <sz val="9"/>
            <rFont val="宋体"/>
            <family val="0"/>
          </rPr>
          <t>非税返还</t>
        </r>
        <r>
          <rPr>
            <sz val="9"/>
            <rFont val="Tahoma"/>
            <family val="2"/>
          </rPr>
          <t>82.33</t>
        </r>
        <r>
          <rPr>
            <sz val="9"/>
            <rFont val="宋体"/>
            <family val="0"/>
          </rPr>
          <t>万元</t>
        </r>
      </text>
    </comment>
    <comment ref="N200" authorId="2">
      <text>
        <r>
          <rPr>
            <b/>
            <sz val="9"/>
            <rFont val="Tahoma"/>
            <family val="2"/>
          </rPr>
          <t>Administrator:</t>
        </r>
        <r>
          <rPr>
            <sz val="9"/>
            <rFont val="Tahoma"/>
            <family val="2"/>
          </rPr>
          <t xml:space="preserve">
</t>
        </r>
        <r>
          <rPr>
            <sz val="9"/>
            <rFont val="宋体"/>
            <family val="0"/>
          </rPr>
          <t>计生员工资</t>
        </r>
        <r>
          <rPr>
            <sz val="9"/>
            <rFont val="Tahoma"/>
            <family val="2"/>
          </rPr>
          <t>7</t>
        </r>
        <r>
          <rPr>
            <sz val="9"/>
            <rFont val="宋体"/>
            <family val="0"/>
          </rPr>
          <t>万元、计生办经费</t>
        </r>
        <r>
          <rPr>
            <sz val="9"/>
            <rFont val="Tahoma"/>
            <family val="2"/>
          </rPr>
          <t>1.5</t>
        </r>
        <r>
          <rPr>
            <sz val="9"/>
            <rFont val="宋体"/>
            <family val="0"/>
          </rPr>
          <t>万元（预算去年数）</t>
        </r>
      </text>
    </comment>
    <comment ref="L202" authorId="2">
      <text>
        <r>
          <rPr>
            <b/>
            <sz val="9"/>
            <rFont val="Tahoma"/>
            <family val="2"/>
          </rPr>
          <t>Administrator:</t>
        </r>
        <r>
          <rPr>
            <sz val="9"/>
            <rFont val="Tahoma"/>
            <family val="2"/>
          </rPr>
          <t xml:space="preserve">
</t>
        </r>
        <r>
          <rPr>
            <sz val="9"/>
            <rFont val="宋体"/>
            <family val="0"/>
          </rPr>
          <t xml:space="preserve">村干部工资
</t>
        </r>
      </text>
    </comment>
    <comment ref="M202" authorId="2">
      <text>
        <r>
          <rPr>
            <b/>
            <sz val="9"/>
            <rFont val="Tahoma"/>
            <family val="2"/>
          </rPr>
          <t>Administrator:</t>
        </r>
        <r>
          <rPr>
            <sz val="9"/>
            <rFont val="Tahoma"/>
            <family val="2"/>
          </rPr>
          <t xml:space="preserve">
</t>
        </r>
        <r>
          <rPr>
            <sz val="9"/>
            <rFont val="宋体"/>
            <family val="0"/>
          </rPr>
          <t>提前下达：第一书记经费</t>
        </r>
        <r>
          <rPr>
            <sz val="9"/>
            <rFont val="Tahoma"/>
            <family val="2"/>
          </rPr>
          <t>6</t>
        </r>
        <r>
          <rPr>
            <sz val="9"/>
            <rFont val="宋体"/>
            <family val="0"/>
          </rPr>
          <t>万元</t>
        </r>
      </text>
    </comment>
    <comment ref="N202" authorId="2">
      <text>
        <r>
          <rPr>
            <b/>
            <sz val="9"/>
            <rFont val="Tahoma"/>
            <family val="2"/>
          </rPr>
          <t>Administrator:</t>
        </r>
        <r>
          <rPr>
            <sz val="9"/>
            <rFont val="Tahoma"/>
            <family val="2"/>
          </rPr>
          <t xml:space="preserve">
</t>
        </r>
        <r>
          <rPr>
            <sz val="9"/>
            <rFont val="宋体"/>
            <family val="0"/>
          </rPr>
          <t>非税返还</t>
        </r>
        <r>
          <rPr>
            <sz val="9"/>
            <rFont val="Tahoma"/>
            <family val="2"/>
          </rPr>
          <t>7.13</t>
        </r>
        <r>
          <rPr>
            <sz val="9"/>
            <rFont val="宋体"/>
            <family val="0"/>
          </rPr>
          <t>万元</t>
        </r>
      </text>
    </comment>
    <comment ref="N203" authorId="2">
      <text>
        <r>
          <rPr>
            <b/>
            <sz val="9"/>
            <rFont val="Tahoma"/>
            <family val="2"/>
          </rPr>
          <t>Administrator:</t>
        </r>
        <r>
          <rPr>
            <sz val="9"/>
            <rFont val="Tahoma"/>
            <family val="2"/>
          </rPr>
          <t xml:space="preserve">
</t>
        </r>
        <r>
          <rPr>
            <sz val="9"/>
            <rFont val="宋体"/>
            <family val="0"/>
          </rPr>
          <t>计生员工资</t>
        </r>
        <r>
          <rPr>
            <sz val="9"/>
            <rFont val="Tahoma"/>
            <family val="2"/>
          </rPr>
          <t>3.5</t>
        </r>
        <r>
          <rPr>
            <sz val="9"/>
            <rFont val="宋体"/>
            <family val="0"/>
          </rPr>
          <t>万元、计生办经费</t>
        </r>
        <r>
          <rPr>
            <sz val="9"/>
            <rFont val="Tahoma"/>
            <family val="2"/>
          </rPr>
          <t>1</t>
        </r>
        <r>
          <rPr>
            <sz val="9"/>
            <rFont val="宋体"/>
            <family val="0"/>
          </rPr>
          <t>万元（预算去年数）</t>
        </r>
      </text>
    </comment>
    <comment ref="B205" authorId="2">
      <text>
        <r>
          <rPr>
            <b/>
            <sz val="9"/>
            <rFont val="Tahoma"/>
            <family val="2"/>
          </rPr>
          <t>Administrator:</t>
        </r>
        <r>
          <rPr>
            <sz val="9"/>
            <rFont val="Tahoma"/>
            <family val="2"/>
          </rPr>
          <t xml:space="preserve">
</t>
        </r>
        <r>
          <rPr>
            <sz val="9"/>
            <rFont val="宋体"/>
            <family val="0"/>
          </rPr>
          <t>其中：政府</t>
        </r>
        <r>
          <rPr>
            <sz val="9"/>
            <rFont val="Tahoma"/>
            <family val="2"/>
          </rPr>
          <t>14.33</t>
        </r>
        <r>
          <rPr>
            <sz val="9"/>
            <rFont val="宋体"/>
            <family val="0"/>
          </rPr>
          <t>万元；社会福利中心</t>
        </r>
        <r>
          <rPr>
            <sz val="9"/>
            <rFont val="Tahoma"/>
            <family val="2"/>
          </rPr>
          <t>32.44</t>
        </r>
        <r>
          <rPr>
            <sz val="9"/>
            <rFont val="宋体"/>
            <family val="0"/>
          </rPr>
          <t>万元</t>
        </r>
      </text>
    </comment>
    <comment ref="J205" authorId="1">
      <text>
        <r>
          <rPr>
            <b/>
            <sz val="9"/>
            <rFont val="宋体"/>
            <family val="0"/>
          </rPr>
          <t>xb21cn:</t>
        </r>
        <r>
          <rPr>
            <sz val="9"/>
            <rFont val="宋体"/>
            <family val="0"/>
          </rPr>
          <t xml:space="preserve">
工作经费9.5万元。</t>
        </r>
      </text>
    </comment>
    <comment ref="L205" authorId="2">
      <text>
        <r>
          <rPr>
            <b/>
            <sz val="9"/>
            <rFont val="Tahoma"/>
            <family val="2"/>
          </rPr>
          <t>Administrator:</t>
        </r>
        <r>
          <rPr>
            <sz val="9"/>
            <rFont val="Tahoma"/>
            <family val="2"/>
          </rPr>
          <t xml:space="preserve">
</t>
        </r>
        <r>
          <rPr>
            <sz val="9"/>
            <rFont val="宋体"/>
            <family val="0"/>
          </rPr>
          <t xml:space="preserve">村级运转
</t>
        </r>
      </text>
    </comment>
    <comment ref="M205" authorId="2">
      <text>
        <r>
          <rPr>
            <b/>
            <sz val="9"/>
            <rFont val="Tahoma"/>
            <family val="2"/>
          </rPr>
          <t>Administrator:</t>
        </r>
        <r>
          <rPr>
            <sz val="9"/>
            <rFont val="Tahoma"/>
            <family val="2"/>
          </rPr>
          <t xml:space="preserve">
</t>
        </r>
        <r>
          <rPr>
            <sz val="9"/>
            <rFont val="宋体"/>
            <family val="0"/>
          </rPr>
          <t>提前下达：第一书记经费</t>
        </r>
        <r>
          <rPr>
            <sz val="9"/>
            <rFont val="Tahoma"/>
            <family val="2"/>
          </rPr>
          <t>9</t>
        </r>
        <r>
          <rPr>
            <sz val="9"/>
            <rFont val="宋体"/>
            <family val="0"/>
          </rPr>
          <t>万元</t>
        </r>
      </text>
    </comment>
    <comment ref="N205" authorId="2">
      <text>
        <r>
          <rPr>
            <b/>
            <sz val="9"/>
            <rFont val="Tahoma"/>
            <family val="2"/>
          </rPr>
          <t>Administrator:</t>
        </r>
        <r>
          <rPr>
            <sz val="9"/>
            <rFont val="Tahoma"/>
            <family val="2"/>
          </rPr>
          <t xml:space="preserve">
</t>
        </r>
        <r>
          <rPr>
            <sz val="9"/>
            <rFont val="宋体"/>
            <family val="0"/>
          </rPr>
          <t>晓光村烟叶税返还</t>
        </r>
        <r>
          <rPr>
            <sz val="9"/>
            <rFont val="Tahoma"/>
            <family val="2"/>
          </rPr>
          <t>10</t>
        </r>
        <r>
          <rPr>
            <sz val="9"/>
            <rFont val="宋体"/>
            <family val="0"/>
          </rPr>
          <t>万元。</t>
        </r>
      </text>
    </comment>
    <comment ref="N206" authorId="2">
      <text>
        <r>
          <rPr>
            <b/>
            <sz val="9"/>
            <rFont val="Tahoma"/>
            <family val="2"/>
          </rPr>
          <t>Administrator:</t>
        </r>
        <r>
          <rPr>
            <sz val="9"/>
            <rFont val="Tahoma"/>
            <family val="2"/>
          </rPr>
          <t xml:space="preserve">
</t>
        </r>
        <r>
          <rPr>
            <sz val="9"/>
            <rFont val="宋体"/>
            <family val="0"/>
          </rPr>
          <t>计生员工资</t>
        </r>
        <r>
          <rPr>
            <sz val="9"/>
            <rFont val="Tahoma"/>
            <family val="2"/>
          </rPr>
          <t>10.5</t>
        </r>
        <r>
          <rPr>
            <sz val="9"/>
            <rFont val="宋体"/>
            <family val="0"/>
          </rPr>
          <t>万元；计生办经费</t>
        </r>
        <r>
          <rPr>
            <sz val="9"/>
            <rFont val="Tahoma"/>
            <family val="2"/>
          </rPr>
          <t>1.5</t>
        </r>
        <r>
          <rPr>
            <sz val="9"/>
            <rFont val="宋体"/>
            <family val="0"/>
          </rPr>
          <t>万元（预算去年数）；建设费</t>
        </r>
        <r>
          <rPr>
            <sz val="9"/>
            <rFont val="Tahoma"/>
            <family val="2"/>
          </rPr>
          <t>100</t>
        </r>
        <r>
          <rPr>
            <sz val="9"/>
            <rFont val="宋体"/>
            <family val="0"/>
          </rPr>
          <t>万元。</t>
        </r>
      </text>
    </comment>
    <comment ref="J208" authorId="1">
      <text>
        <r>
          <rPr>
            <b/>
            <sz val="9"/>
            <rFont val="宋体"/>
            <family val="0"/>
          </rPr>
          <t>xb21cn:</t>
        </r>
        <r>
          <rPr>
            <sz val="9"/>
            <rFont val="宋体"/>
            <family val="0"/>
          </rPr>
          <t xml:space="preserve">
工作经费20万元。</t>
        </r>
      </text>
    </comment>
    <comment ref="L208" authorId="2">
      <text>
        <r>
          <rPr>
            <b/>
            <sz val="9"/>
            <rFont val="Tahoma"/>
            <family val="2"/>
          </rPr>
          <t>Administrator:</t>
        </r>
        <r>
          <rPr>
            <sz val="9"/>
            <rFont val="Tahoma"/>
            <family val="2"/>
          </rPr>
          <t xml:space="preserve">
</t>
        </r>
        <r>
          <rPr>
            <sz val="9"/>
            <rFont val="宋体"/>
            <family val="0"/>
          </rPr>
          <t xml:space="preserve">村干部工资
</t>
        </r>
      </text>
    </comment>
    <comment ref="N208" authorId="1">
      <text>
        <r>
          <rPr>
            <b/>
            <sz val="9"/>
            <rFont val="宋体"/>
            <family val="0"/>
          </rPr>
          <t>xb21cn:</t>
        </r>
        <r>
          <rPr>
            <sz val="9"/>
            <rFont val="宋体"/>
            <family val="0"/>
          </rPr>
          <t xml:space="preserve">
牧场社区人员工资27.6万元。2020年社区经费14.96万元，2021年1-2月社区经费14.97万元。合计57.53万元。</t>
        </r>
      </text>
    </comment>
    <comment ref="N209" authorId="2">
      <text>
        <r>
          <rPr>
            <b/>
            <sz val="9"/>
            <rFont val="Tahoma"/>
            <family val="2"/>
          </rPr>
          <t>Administrator:</t>
        </r>
        <r>
          <rPr>
            <sz val="9"/>
            <rFont val="Tahoma"/>
            <family val="2"/>
          </rPr>
          <t xml:space="preserve">
</t>
        </r>
        <r>
          <rPr>
            <sz val="9"/>
            <rFont val="宋体"/>
            <family val="0"/>
          </rPr>
          <t>计生员工资</t>
        </r>
        <r>
          <rPr>
            <sz val="9"/>
            <rFont val="Tahoma"/>
            <family val="2"/>
          </rPr>
          <t>5</t>
        </r>
        <r>
          <rPr>
            <sz val="9"/>
            <rFont val="宋体"/>
            <family val="0"/>
          </rPr>
          <t>万元、计生办经费</t>
        </r>
        <r>
          <rPr>
            <sz val="9"/>
            <rFont val="Tahoma"/>
            <family val="2"/>
          </rPr>
          <t>1.5</t>
        </r>
        <r>
          <rPr>
            <sz val="9"/>
            <rFont val="宋体"/>
            <family val="0"/>
          </rPr>
          <t>万元（预算去年数）</t>
        </r>
      </text>
    </comment>
    <comment ref="J211" authorId="1">
      <text>
        <r>
          <rPr>
            <b/>
            <sz val="9"/>
            <rFont val="宋体"/>
            <family val="0"/>
          </rPr>
          <t>xb21cn:</t>
        </r>
        <r>
          <rPr>
            <sz val="9"/>
            <rFont val="宋体"/>
            <family val="0"/>
          </rPr>
          <t xml:space="preserve">
工作经费15万元。</t>
        </r>
      </text>
    </comment>
    <comment ref="L211" authorId="2">
      <text>
        <r>
          <rPr>
            <b/>
            <sz val="9"/>
            <rFont val="Tahoma"/>
            <family val="2"/>
          </rPr>
          <t>Administrator:</t>
        </r>
        <r>
          <rPr>
            <sz val="9"/>
            <rFont val="Tahoma"/>
            <family val="2"/>
          </rPr>
          <t xml:space="preserve">
</t>
        </r>
        <r>
          <rPr>
            <sz val="9"/>
            <rFont val="宋体"/>
            <family val="0"/>
          </rPr>
          <t>各村工作人员开资</t>
        </r>
        <r>
          <rPr>
            <sz val="9"/>
            <rFont val="Tahoma"/>
            <family val="2"/>
          </rPr>
          <t>100</t>
        </r>
        <r>
          <rPr>
            <sz val="9"/>
            <rFont val="宋体"/>
            <family val="0"/>
          </rPr>
          <t xml:space="preserve">万元
</t>
        </r>
      </text>
    </comment>
    <comment ref="M211" authorId="2">
      <text>
        <r>
          <rPr>
            <b/>
            <sz val="9"/>
            <rFont val="Tahoma"/>
            <family val="2"/>
          </rPr>
          <t>Administrator:</t>
        </r>
        <r>
          <rPr>
            <sz val="9"/>
            <rFont val="Tahoma"/>
            <family val="2"/>
          </rPr>
          <t xml:space="preserve">
</t>
        </r>
        <r>
          <rPr>
            <sz val="9"/>
            <rFont val="宋体"/>
            <family val="0"/>
          </rPr>
          <t>提前下达：第一书记经费</t>
        </r>
        <r>
          <rPr>
            <sz val="9"/>
            <rFont val="Tahoma"/>
            <family val="2"/>
          </rPr>
          <t>2</t>
        </r>
        <r>
          <rPr>
            <sz val="9"/>
            <rFont val="宋体"/>
            <family val="0"/>
          </rPr>
          <t>万元；</t>
        </r>
      </text>
    </comment>
    <comment ref="N211" authorId="2">
      <text>
        <r>
          <rPr>
            <b/>
            <sz val="9"/>
            <rFont val="Tahoma"/>
            <family val="2"/>
          </rPr>
          <t xml:space="preserve">Administrator:,,
</t>
        </r>
      </text>
    </comment>
    <comment ref="N212" authorId="2">
      <text>
        <r>
          <rPr>
            <b/>
            <sz val="9"/>
            <rFont val="Tahoma"/>
            <family val="2"/>
          </rPr>
          <t>Administrator:</t>
        </r>
        <r>
          <rPr>
            <sz val="9"/>
            <rFont val="Tahoma"/>
            <family val="2"/>
          </rPr>
          <t xml:space="preserve">
</t>
        </r>
        <r>
          <rPr>
            <sz val="9"/>
            <rFont val="宋体"/>
            <family val="0"/>
          </rPr>
          <t>计生员工资</t>
        </r>
        <r>
          <rPr>
            <sz val="9"/>
            <rFont val="Tahoma"/>
            <family val="2"/>
          </rPr>
          <t>4.5</t>
        </r>
        <r>
          <rPr>
            <sz val="9"/>
            <rFont val="宋体"/>
            <family val="0"/>
          </rPr>
          <t>万元、计生办经费</t>
        </r>
        <r>
          <rPr>
            <sz val="9"/>
            <rFont val="Tahoma"/>
            <family val="2"/>
          </rPr>
          <t>1</t>
        </r>
        <r>
          <rPr>
            <sz val="9"/>
            <rFont val="宋体"/>
            <family val="0"/>
          </rPr>
          <t>万元（预算去年数）</t>
        </r>
      </text>
    </comment>
    <comment ref="B215" authorId="2">
      <text>
        <r>
          <rPr>
            <b/>
            <sz val="9"/>
            <rFont val="Tahoma"/>
            <family val="2"/>
          </rPr>
          <t>Administrator:</t>
        </r>
        <r>
          <rPr>
            <sz val="9"/>
            <rFont val="Tahoma"/>
            <family val="2"/>
          </rPr>
          <t xml:space="preserve">
</t>
        </r>
        <r>
          <rPr>
            <sz val="9"/>
            <rFont val="宋体"/>
            <family val="0"/>
          </rPr>
          <t>现代农业示范基地</t>
        </r>
      </text>
    </comment>
    <comment ref="M215" authorId="2">
      <text>
        <r>
          <rPr>
            <b/>
            <sz val="9"/>
            <rFont val="Tahoma"/>
            <family val="2"/>
          </rPr>
          <t>Administrator:</t>
        </r>
        <r>
          <rPr>
            <sz val="9"/>
            <rFont val="Tahoma"/>
            <family val="2"/>
          </rPr>
          <t xml:space="preserve">
</t>
        </r>
        <r>
          <rPr>
            <sz val="9"/>
            <rFont val="宋体"/>
            <family val="0"/>
          </rPr>
          <t>提前下达：白财农指【</t>
        </r>
        <r>
          <rPr>
            <sz val="9"/>
            <rFont val="Tahoma"/>
            <family val="2"/>
          </rPr>
          <t>2020</t>
        </r>
        <r>
          <rPr>
            <sz val="9"/>
            <rFont val="宋体"/>
            <family val="0"/>
          </rPr>
          <t>】</t>
        </r>
        <r>
          <rPr>
            <sz val="9"/>
            <rFont val="Tahoma"/>
            <family val="2"/>
          </rPr>
          <t>118</t>
        </r>
        <r>
          <rPr>
            <sz val="9"/>
            <rFont val="宋体"/>
            <family val="0"/>
          </rPr>
          <t>号扶贫资金</t>
        </r>
        <r>
          <rPr>
            <sz val="9"/>
            <rFont val="Tahoma"/>
            <family val="2"/>
          </rPr>
          <t>5771</t>
        </r>
        <r>
          <rPr>
            <sz val="9"/>
            <rFont val="宋体"/>
            <family val="0"/>
          </rPr>
          <t>万元
结转资金：</t>
        </r>
        <r>
          <rPr>
            <sz val="9"/>
            <rFont val="Tahoma"/>
            <family val="2"/>
          </rPr>
          <t>1</t>
        </r>
        <r>
          <rPr>
            <sz val="9"/>
            <rFont val="宋体"/>
            <family val="0"/>
          </rPr>
          <t>、【</t>
        </r>
        <r>
          <rPr>
            <sz val="9"/>
            <rFont val="Tahoma"/>
            <family val="2"/>
          </rPr>
          <t>2020</t>
        </r>
        <r>
          <rPr>
            <sz val="9"/>
            <rFont val="宋体"/>
            <family val="0"/>
          </rPr>
          <t>】</t>
        </r>
        <r>
          <rPr>
            <sz val="9"/>
            <rFont val="Tahoma"/>
            <family val="2"/>
          </rPr>
          <t>74</t>
        </r>
        <r>
          <rPr>
            <sz val="9"/>
            <rFont val="宋体"/>
            <family val="0"/>
          </rPr>
          <t>号</t>
        </r>
        <r>
          <rPr>
            <sz val="9"/>
            <rFont val="Tahoma"/>
            <family val="2"/>
          </rPr>
          <t>1212</t>
        </r>
        <r>
          <rPr>
            <sz val="9"/>
            <rFont val="宋体"/>
            <family val="0"/>
          </rPr>
          <t>万元；</t>
        </r>
        <r>
          <rPr>
            <sz val="9"/>
            <rFont val="Tahoma"/>
            <family val="2"/>
          </rPr>
          <t>2</t>
        </r>
        <r>
          <rPr>
            <sz val="9"/>
            <rFont val="宋体"/>
            <family val="0"/>
          </rPr>
          <t>、【</t>
        </r>
        <r>
          <rPr>
            <sz val="9"/>
            <rFont val="Tahoma"/>
            <family val="2"/>
          </rPr>
          <t>2020</t>
        </r>
        <r>
          <rPr>
            <sz val="9"/>
            <rFont val="宋体"/>
            <family val="0"/>
          </rPr>
          <t>】</t>
        </r>
        <r>
          <rPr>
            <sz val="9"/>
            <rFont val="Tahoma"/>
            <family val="2"/>
          </rPr>
          <t>91</t>
        </r>
        <r>
          <rPr>
            <sz val="9"/>
            <rFont val="宋体"/>
            <family val="0"/>
          </rPr>
          <t>号</t>
        </r>
        <r>
          <rPr>
            <sz val="9"/>
            <rFont val="Tahoma"/>
            <family val="2"/>
          </rPr>
          <t>500</t>
        </r>
        <r>
          <rPr>
            <sz val="9"/>
            <rFont val="宋体"/>
            <family val="0"/>
          </rPr>
          <t>万元；</t>
        </r>
        <r>
          <rPr>
            <sz val="9"/>
            <rFont val="Tahoma"/>
            <family val="2"/>
          </rPr>
          <t>3</t>
        </r>
        <r>
          <rPr>
            <sz val="9"/>
            <rFont val="宋体"/>
            <family val="0"/>
          </rPr>
          <t>、【</t>
        </r>
        <r>
          <rPr>
            <sz val="9"/>
            <rFont val="Tahoma"/>
            <family val="2"/>
          </rPr>
          <t>2020</t>
        </r>
        <r>
          <rPr>
            <sz val="9"/>
            <rFont val="宋体"/>
            <family val="0"/>
          </rPr>
          <t>】</t>
        </r>
        <r>
          <rPr>
            <sz val="9"/>
            <rFont val="Tahoma"/>
            <family val="2"/>
          </rPr>
          <t>105</t>
        </r>
        <r>
          <rPr>
            <sz val="9"/>
            <rFont val="宋体"/>
            <family val="0"/>
          </rPr>
          <t>号</t>
        </r>
        <r>
          <rPr>
            <sz val="9"/>
            <rFont val="Tahoma"/>
            <family val="2"/>
          </rPr>
          <t>970</t>
        </r>
        <r>
          <rPr>
            <sz val="9"/>
            <rFont val="宋体"/>
            <family val="0"/>
          </rPr>
          <t>万元；</t>
        </r>
        <r>
          <rPr>
            <sz val="9"/>
            <rFont val="Tahoma"/>
            <family val="2"/>
          </rPr>
          <t>4</t>
        </r>
        <r>
          <rPr>
            <sz val="9"/>
            <rFont val="宋体"/>
            <family val="0"/>
          </rPr>
          <t>、【</t>
        </r>
        <r>
          <rPr>
            <sz val="9"/>
            <rFont val="Tahoma"/>
            <family val="2"/>
          </rPr>
          <t>2020</t>
        </r>
        <r>
          <rPr>
            <sz val="9"/>
            <rFont val="宋体"/>
            <family val="0"/>
          </rPr>
          <t>】</t>
        </r>
        <r>
          <rPr>
            <sz val="9"/>
            <rFont val="Tahoma"/>
            <family val="2"/>
          </rPr>
          <t>107</t>
        </r>
        <r>
          <rPr>
            <sz val="9"/>
            <rFont val="宋体"/>
            <family val="0"/>
          </rPr>
          <t>号</t>
        </r>
        <r>
          <rPr>
            <sz val="9"/>
            <rFont val="Tahoma"/>
            <family val="2"/>
          </rPr>
          <t>113</t>
        </r>
        <r>
          <rPr>
            <sz val="9"/>
            <rFont val="宋体"/>
            <family val="0"/>
          </rPr>
          <t>万元；</t>
        </r>
        <r>
          <rPr>
            <sz val="9"/>
            <rFont val="Tahoma"/>
            <family val="2"/>
          </rPr>
          <t>5</t>
        </r>
        <r>
          <rPr>
            <sz val="9"/>
            <rFont val="宋体"/>
            <family val="0"/>
          </rPr>
          <t>、【</t>
        </r>
        <r>
          <rPr>
            <sz val="9"/>
            <rFont val="Tahoma"/>
            <family val="2"/>
          </rPr>
          <t>2020</t>
        </r>
        <r>
          <rPr>
            <sz val="9"/>
            <rFont val="宋体"/>
            <family val="0"/>
          </rPr>
          <t>】</t>
        </r>
        <r>
          <rPr>
            <sz val="9"/>
            <rFont val="Tahoma"/>
            <family val="2"/>
          </rPr>
          <t>116</t>
        </r>
        <r>
          <rPr>
            <sz val="9"/>
            <rFont val="宋体"/>
            <family val="0"/>
          </rPr>
          <t>号</t>
        </r>
        <r>
          <rPr>
            <sz val="9"/>
            <rFont val="Tahoma"/>
            <family val="2"/>
          </rPr>
          <t>10</t>
        </r>
        <r>
          <rPr>
            <sz val="9"/>
            <rFont val="宋体"/>
            <family val="0"/>
          </rPr>
          <t>万元。合计</t>
        </r>
        <r>
          <rPr>
            <sz val="9"/>
            <rFont val="Tahoma"/>
            <family val="2"/>
          </rPr>
          <t>2805</t>
        </r>
        <r>
          <rPr>
            <sz val="9"/>
            <rFont val="宋体"/>
            <family val="0"/>
          </rPr>
          <t>万元。
总合计</t>
        </r>
        <r>
          <rPr>
            <sz val="9"/>
            <rFont val="Tahoma"/>
            <family val="2"/>
          </rPr>
          <t>8576</t>
        </r>
        <r>
          <rPr>
            <sz val="9"/>
            <rFont val="宋体"/>
            <family val="0"/>
          </rPr>
          <t>万元。</t>
        </r>
      </text>
    </comment>
    <comment ref="J216" authorId="1">
      <text>
        <r>
          <rPr>
            <b/>
            <sz val="9"/>
            <rFont val="宋体"/>
            <family val="0"/>
          </rPr>
          <t>xb21cn:</t>
        </r>
        <r>
          <rPr>
            <sz val="9"/>
            <rFont val="宋体"/>
            <family val="0"/>
          </rPr>
          <t xml:space="preserve">
工作经费5万元</t>
        </r>
      </text>
    </comment>
    <comment ref="M216" authorId="2">
      <text>
        <r>
          <rPr>
            <b/>
            <sz val="9"/>
            <rFont val="Tahoma"/>
            <family val="2"/>
          </rPr>
          <t>Administrator:</t>
        </r>
        <r>
          <rPr>
            <sz val="9"/>
            <rFont val="Tahoma"/>
            <family val="2"/>
          </rPr>
          <t xml:space="preserve">
</t>
        </r>
        <r>
          <rPr>
            <sz val="9"/>
            <rFont val="宋体"/>
            <family val="0"/>
          </rPr>
          <t>结转资金：【</t>
        </r>
        <r>
          <rPr>
            <sz val="9"/>
            <rFont val="Tahoma"/>
            <family val="2"/>
          </rPr>
          <t>2020</t>
        </r>
        <r>
          <rPr>
            <sz val="9"/>
            <rFont val="宋体"/>
            <family val="0"/>
          </rPr>
          <t>】</t>
        </r>
        <r>
          <rPr>
            <sz val="9"/>
            <rFont val="Tahoma"/>
            <family val="2"/>
          </rPr>
          <t>74</t>
        </r>
        <r>
          <rPr>
            <sz val="9"/>
            <rFont val="宋体"/>
            <family val="0"/>
          </rPr>
          <t>号</t>
        </r>
        <r>
          <rPr>
            <sz val="9"/>
            <rFont val="Tahoma"/>
            <family val="2"/>
          </rPr>
          <t>20</t>
        </r>
        <r>
          <rPr>
            <sz val="9"/>
            <rFont val="宋体"/>
            <family val="0"/>
          </rPr>
          <t>万元；【</t>
        </r>
        <r>
          <rPr>
            <sz val="9"/>
            <rFont val="Tahoma"/>
            <family val="2"/>
          </rPr>
          <t>2020</t>
        </r>
        <r>
          <rPr>
            <sz val="9"/>
            <rFont val="宋体"/>
            <family val="0"/>
          </rPr>
          <t>】</t>
        </r>
        <r>
          <rPr>
            <sz val="9"/>
            <rFont val="Tahoma"/>
            <family val="2"/>
          </rPr>
          <t>87</t>
        </r>
        <r>
          <rPr>
            <sz val="9"/>
            <rFont val="宋体"/>
            <family val="0"/>
          </rPr>
          <t>号</t>
        </r>
        <r>
          <rPr>
            <sz val="9"/>
            <rFont val="Tahoma"/>
            <family val="2"/>
          </rPr>
          <t>100</t>
        </r>
        <r>
          <rPr>
            <sz val="9"/>
            <rFont val="宋体"/>
            <family val="0"/>
          </rPr>
          <t>万元；【</t>
        </r>
        <r>
          <rPr>
            <sz val="9"/>
            <rFont val="Tahoma"/>
            <family val="2"/>
          </rPr>
          <t>2020</t>
        </r>
        <r>
          <rPr>
            <sz val="9"/>
            <rFont val="宋体"/>
            <family val="0"/>
          </rPr>
          <t>】</t>
        </r>
        <r>
          <rPr>
            <sz val="9"/>
            <rFont val="Tahoma"/>
            <family val="2"/>
          </rPr>
          <t>103</t>
        </r>
        <r>
          <rPr>
            <sz val="9"/>
            <rFont val="宋体"/>
            <family val="0"/>
          </rPr>
          <t>号</t>
        </r>
        <r>
          <rPr>
            <sz val="9"/>
            <rFont val="Tahoma"/>
            <family val="2"/>
          </rPr>
          <t>250</t>
        </r>
        <r>
          <rPr>
            <sz val="9"/>
            <rFont val="宋体"/>
            <family val="0"/>
          </rPr>
          <t>万元，合计</t>
        </r>
        <r>
          <rPr>
            <sz val="9"/>
            <rFont val="Tahoma"/>
            <family val="2"/>
          </rPr>
          <t>370</t>
        </r>
        <r>
          <rPr>
            <sz val="9"/>
            <rFont val="宋体"/>
            <family val="0"/>
          </rPr>
          <t>万元。</t>
        </r>
      </text>
    </comment>
    <comment ref="M217" authorId="2">
      <text>
        <r>
          <rPr>
            <b/>
            <sz val="9"/>
            <rFont val="Tahoma"/>
            <family val="2"/>
          </rPr>
          <t>Administrator:</t>
        </r>
        <r>
          <rPr>
            <sz val="9"/>
            <rFont val="Tahoma"/>
            <family val="2"/>
          </rPr>
          <t xml:space="preserve">
</t>
        </r>
        <r>
          <rPr>
            <sz val="9"/>
            <rFont val="宋体"/>
            <family val="0"/>
          </rPr>
          <t>提前下达：白财农指【</t>
        </r>
        <r>
          <rPr>
            <sz val="9"/>
            <rFont val="Tahoma"/>
            <family val="2"/>
          </rPr>
          <t>2020</t>
        </r>
        <r>
          <rPr>
            <sz val="9"/>
            <rFont val="宋体"/>
            <family val="0"/>
          </rPr>
          <t>】</t>
        </r>
        <r>
          <rPr>
            <sz val="9"/>
            <rFont val="Tahoma"/>
            <family val="2"/>
          </rPr>
          <t>122</t>
        </r>
        <r>
          <rPr>
            <sz val="9"/>
            <rFont val="宋体"/>
            <family val="0"/>
          </rPr>
          <t>号农田建设补助资金</t>
        </r>
        <r>
          <rPr>
            <sz val="9"/>
            <rFont val="Tahoma"/>
            <family val="2"/>
          </rPr>
          <t>5677</t>
        </r>
        <r>
          <rPr>
            <sz val="9"/>
            <rFont val="宋体"/>
            <family val="0"/>
          </rPr>
          <t>万元；白财农指【</t>
        </r>
        <r>
          <rPr>
            <sz val="9"/>
            <rFont val="Tahoma"/>
            <family val="2"/>
          </rPr>
          <t>2020</t>
        </r>
        <r>
          <rPr>
            <sz val="9"/>
            <rFont val="宋体"/>
            <family val="0"/>
          </rPr>
          <t>】</t>
        </r>
        <r>
          <rPr>
            <sz val="9"/>
            <rFont val="Tahoma"/>
            <family val="2"/>
          </rPr>
          <t>124</t>
        </r>
        <r>
          <rPr>
            <sz val="9"/>
            <rFont val="宋体"/>
            <family val="0"/>
          </rPr>
          <t>号省级乡村振兴</t>
        </r>
        <r>
          <rPr>
            <sz val="9"/>
            <rFont val="Tahoma"/>
            <family val="2"/>
          </rPr>
          <t>3779</t>
        </r>
        <r>
          <rPr>
            <sz val="9"/>
            <rFont val="宋体"/>
            <family val="0"/>
          </rPr>
          <t>万元。
结转资金：【</t>
        </r>
        <r>
          <rPr>
            <sz val="9"/>
            <rFont val="Tahoma"/>
            <family val="2"/>
          </rPr>
          <t>2020</t>
        </r>
        <r>
          <rPr>
            <sz val="9"/>
            <rFont val="宋体"/>
            <family val="0"/>
          </rPr>
          <t>】</t>
        </r>
        <r>
          <rPr>
            <sz val="9"/>
            <rFont val="Tahoma"/>
            <family val="2"/>
          </rPr>
          <t>98</t>
        </r>
        <r>
          <rPr>
            <sz val="9"/>
            <rFont val="宋体"/>
            <family val="0"/>
          </rPr>
          <t>号</t>
        </r>
        <r>
          <rPr>
            <sz val="9"/>
            <rFont val="Tahoma"/>
            <family val="2"/>
          </rPr>
          <t>2040</t>
        </r>
        <r>
          <rPr>
            <sz val="9"/>
            <rFont val="宋体"/>
            <family val="0"/>
          </rPr>
          <t>万元；【</t>
        </r>
        <r>
          <rPr>
            <sz val="9"/>
            <rFont val="Tahoma"/>
            <family val="2"/>
          </rPr>
          <t>2020</t>
        </r>
        <r>
          <rPr>
            <sz val="9"/>
            <rFont val="宋体"/>
            <family val="0"/>
          </rPr>
          <t>】</t>
        </r>
        <r>
          <rPr>
            <sz val="9"/>
            <rFont val="Tahoma"/>
            <family val="2"/>
          </rPr>
          <t>114</t>
        </r>
        <r>
          <rPr>
            <sz val="9"/>
            <rFont val="宋体"/>
            <family val="0"/>
          </rPr>
          <t>号</t>
        </r>
        <r>
          <rPr>
            <sz val="9"/>
            <rFont val="Tahoma"/>
            <family val="2"/>
          </rPr>
          <t>879</t>
        </r>
        <r>
          <rPr>
            <sz val="9"/>
            <rFont val="宋体"/>
            <family val="0"/>
          </rPr>
          <t>万元，合计</t>
        </r>
        <r>
          <rPr>
            <sz val="9"/>
            <rFont val="Tahoma"/>
            <family val="2"/>
          </rPr>
          <t>2919</t>
        </r>
        <r>
          <rPr>
            <sz val="9"/>
            <rFont val="宋体"/>
            <family val="0"/>
          </rPr>
          <t>万元。
总合计</t>
        </r>
        <r>
          <rPr>
            <sz val="9"/>
            <rFont val="Tahoma"/>
            <family val="2"/>
          </rPr>
          <t>12375</t>
        </r>
        <r>
          <rPr>
            <sz val="9"/>
            <rFont val="宋体"/>
            <family val="0"/>
          </rPr>
          <t>万元。</t>
        </r>
      </text>
    </comment>
    <comment ref="N219" authorId="2">
      <text>
        <r>
          <rPr>
            <b/>
            <sz val="9"/>
            <rFont val="Tahoma"/>
            <family val="2"/>
          </rPr>
          <t>Administrator:</t>
        </r>
        <r>
          <rPr>
            <sz val="9"/>
            <rFont val="Tahoma"/>
            <family val="2"/>
          </rPr>
          <t xml:space="preserve">
1</t>
        </r>
        <r>
          <rPr>
            <sz val="9"/>
            <rFont val="宋体"/>
            <family val="0"/>
          </rPr>
          <t>、仲裁工作经费</t>
        </r>
        <r>
          <rPr>
            <sz val="9"/>
            <rFont val="Tahoma"/>
            <family val="2"/>
          </rPr>
          <t>5</t>
        </r>
        <r>
          <rPr>
            <sz val="9"/>
            <rFont val="宋体"/>
            <family val="0"/>
          </rPr>
          <t>万元，列入政府部门预算，作为考核指标</t>
        </r>
        <r>
          <rPr>
            <sz val="9"/>
            <rFont val="Tahoma"/>
            <family val="2"/>
          </rPr>
          <t xml:space="preserve">   2</t>
        </r>
        <r>
          <rPr>
            <sz val="9"/>
            <rFont val="宋体"/>
            <family val="0"/>
          </rPr>
          <t>、审计工作补贴经费</t>
        </r>
        <r>
          <rPr>
            <sz val="9"/>
            <rFont val="Tahoma"/>
            <family val="2"/>
          </rPr>
          <t>5</t>
        </r>
        <r>
          <rPr>
            <sz val="9"/>
            <rFont val="宋体"/>
            <family val="0"/>
          </rPr>
          <t>万元，列入部门预算。</t>
        </r>
        <r>
          <rPr>
            <sz val="9"/>
            <rFont val="Tahoma"/>
            <family val="2"/>
          </rPr>
          <t xml:space="preserve">                </t>
        </r>
        <r>
          <rPr>
            <sz val="9"/>
            <rFont val="宋体"/>
            <family val="0"/>
          </rPr>
          <t>共计：</t>
        </r>
        <r>
          <rPr>
            <sz val="9"/>
            <rFont val="Tahoma"/>
            <family val="2"/>
          </rPr>
          <t>10</t>
        </r>
        <r>
          <rPr>
            <sz val="9"/>
            <rFont val="宋体"/>
            <family val="0"/>
          </rPr>
          <t>万元</t>
        </r>
        <r>
          <rPr>
            <sz val="9"/>
            <rFont val="Tahoma"/>
            <family val="2"/>
          </rPr>
          <t xml:space="preserve">       
</t>
        </r>
      </text>
    </comment>
    <comment ref="J220" authorId="1">
      <text>
        <r>
          <rPr>
            <b/>
            <sz val="9"/>
            <rFont val="宋体"/>
            <family val="0"/>
          </rPr>
          <t>xb21cn:</t>
        </r>
        <r>
          <rPr>
            <sz val="9"/>
            <rFont val="宋体"/>
            <family val="0"/>
          </rPr>
          <t xml:space="preserve">
工作经费7万元。</t>
        </r>
      </text>
    </comment>
    <comment ref="M223" authorId="2">
      <text>
        <r>
          <rPr>
            <b/>
            <sz val="9"/>
            <rFont val="Tahoma"/>
            <family val="2"/>
          </rPr>
          <t>Administrator:</t>
        </r>
        <r>
          <rPr>
            <sz val="9"/>
            <rFont val="Tahoma"/>
            <family val="2"/>
          </rPr>
          <t xml:space="preserve">
</t>
        </r>
        <r>
          <rPr>
            <sz val="9"/>
            <rFont val="宋体"/>
            <family val="0"/>
          </rPr>
          <t>结转资金：【</t>
        </r>
        <r>
          <rPr>
            <sz val="9"/>
            <rFont val="Tahoma"/>
            <family val="2"/>
          </rPr>
          <t>2020</t>
        </r>
        <r>
          <rPr>
            <sz val="9"/>
            <rFont val="宋体"/>
            <family val="0"/>
          </rPr>
          <t>】</t>
        </r>
        <r>
          <rPr>
            <sz val="9"/>
            <rFont val="Tahoma"/>
            <family val="2"/>
          </rPr>
          <t>74</t>
        </r>
        <r>
          <rPr>
            <sz val="9"/>
            <rFont val="宋体"/>
            <family val="0"/>
          </rPr>
          <t>号</t>
        </r>
        <r>
          <rPr>
            <sz val="9"/>
            <rFont val="Tahoma"/>
            <family val="2"/>
          </rPr>
          <t>1380</t>
        </r>
        <r>
          <rPr>
            <sz val="9"/>
            <rFont val="宋体"/>
            <family val="0"/>
          </rPr>
          <t>万元；【</t>
        </r>
        <r>
          <rPr>
            <sz val="9"/>
            <rFont val="Tahoma"/>
            <family val="2"/>
          </rPr>
          <t>2020</t>
        </r>
        <r>
          <rPr>
            <sz val="9"/>
            <rFont val="宋体"/>
            <family val="0"/>
          </rPr>
          <t>】</t>
        </r>
        <r>
          <rPr>
            <sz val="9"/>
            <rFont val="Tahoma"/>
            <family val="2"/>
          </rPr>
          <t>82</t>
        </r>
        <r>
          <rPr>
            <sz val="9"/>
            <rFont val="宋体"/>
            <family val="0"/>
          </rPr>
          <t>号</t>
        </r>
        <r>
          <rPr>
            <sz val="9"/>
            <rFont val="Tahoma"/>
            <family val="2"/>
          </rPr>
          <t>434</t>
        </r>
        <r>
          <rPr>
            <sz val="9"/>
            <rFont val="宋体"/>
            <family val="0"/>
          </rPr>
          <t>万元；【</t>
        </r>
        <r>
          <rPr>
            <sz val="9"/>
            <rFont val="Tahoma"/>
            <family val="2"/>
          </rPr>
          <t>2020</t>
        </r>
        <r>
          <rPr>
            <sz val="9"/>
            <rFont val="宋体"/>
            <family val="0"/>
          </rPr>
          <t>】</t>
        </r>
        <r>
          <rPr>
            <sz val="9"/>
            <rFont val="Tahoma"/>
            <family val="2"/>
          </rPr>
          <t>87</t>
        </r>
        <r>
          <rPr>
            <sz val="9"/>
            <rFont val="宋体"/>
            <family val="0"/>
          </rPr>
          <t>号</t>
        </r>
        <r>
          <rPr>
            <sz val="9"/>
            <rFont val="Tahoma"/>
            <family val="2"/>
          </rPr>
          <t>147.2</t>
        </r>
        <r>
          <rPr>
            <sz val="9"/>
            <rFont val="宋体"/>
            <family val="0"/>
          </rPr>
          <t>万元（包含农业计推站</t>
        </r>
        <r>
          <rPr>
            <sz val="9"/>
            <rFont val="Tahoma"/>
            <family val="2"/>
          </rPr>
          <t>30</t>
        </r>
        <r>
          <rPr>
            <sz val="9"/>
            <rFont val="宋体"/>
            <family val="0"/>
          </rPr>
          <t>万元；【</t>
        </r>
        <r>
          <rPr>
            <sz val="9"/>
            <rFont val="Tahoma"/>
            <family val="2"/>
          </rPr>
          <t>2020</t>
        </r>
        <r>
          <rPr>
            <sz val="9"/>
            <rFont val="宋体"/>
            <family val="0"/>
          </rPr>
          <t>】</t>
        </r>
        <r>
          <rPr>
            <sz val="9"/>
            <rFont val="Tahoma"/>
            <family val="2"/>
          </rPr>
          <t>103</t>
        </r>
        <r>
          <rPr>
            <sz val="9"/>
            <rFont val="宋体"/>
            <family val="0"/>
          </rPr>
          <t>号</t>
        </r>
        <r>
          <rPr>
            <sz val="9"/>
            <rFont val="Tahoma"/>
            <family val="2"/>
          </rPr>
          <t>520</t>
        </r>
        <r>
          <rPr>
            <sz val="9"/>
            <rFont val="宋体"/>
            <family val="0"/>
          </rPr>
          <t>万元。合计</t>
        </r>
        <r>
          <rPr>
            <sz val="9"/>
            <rFont val="Tahoma"/>
            <family val="2"/>
          </rPr>
          <t>2481.2</t>
        </r>
        <r>
          <rPr>
            <sz val="9"/>
            <rFont val="宋体"/>
            <family val="0"/>
          </rPr>
          <t xml:space="preserve">万元。
</t>
        </r>
      </text>
    </comment>
    <comment ref="N223" authorId="2">
      <text>
        <r>
          <rPr>
            <b/>
            <sz val="9"/>
            <rFont val="Tahoma"/>
            <family val="2"/>
          </rPr>
          <t>Administrator:</t>
        </r>
        <r>
          <rPr>
            <sz val="9"/>
            <rFont val="Tahoma"/>
            <family val="2"/>
          </rPr>
          <t xml:space="preserve">
1</t>
        </r>
        <r>
          <rPr>
            <sz val="9"/>
            <rFont val="宋体"/>
            <family val="0"/>
          </rPr>
          <t>、楼维修</t>
        </r>
        <r>
          <rPr>
            <sz val="9"/>
            <rFont val="Tahoma"/>
            <family val="2"/>
          </rPr>
          <t>70</t>
        </r>
        <r>
          <rPr>
            <sz val="9"/>
            <rFont val="宋体"/>
            <family val="0"/>
          </rPr>
          <t>万元</t>
        </r>
        <r>
          <rPr>
            <sz val="9"/>
            <rFont val="Tahoma"/>
            <family val="2"/>
          </rPr>
          <t xml:space="preserve">    2</t>
        </r>
        <r>
          <rPr>
            <sz val="9"/>
            <rFont val="宋体"/>
            <family val="0"/>
          </rPr>
          <t>、农机购置补贴：</t>
        </r>
        <r>
          <rPr>
            <sz val="9"/>
            <rFont val="Tahoma"/>
            <family val="2"/>
          </rPr>
          <t>2</t>
        </r>
        <r>
          <rPr>
            <sz val="9"/>
            <rFont val="宋体"/>
            <family val="0"/>
          </rPr>
          <t>万元</t>
        </r>
        <r>
          <rPr>
            <sz val="9"/>
            <rFont val="Tahoma"/>
            <family val="2"/>
          </rPr>
          <t xml:space="preserve">              </t>
        </r>
        <r>
          <rPr>
            <sz val="9"/>
            <rFont val="宋体"/>
            <family val="0"/>
          </rPr>
          <t>共计：</t>
        </r>
        <r>
          <rPr>
            <sz val="9"/>
            <rFont val="Tahoma"/>
            <family val="2"/>
          </rPr>
          <t>72</t>
        </r>
        <r>
          <rPr>
            <sz val="9"/>
            <rFont val="宋体"/>
            <family val="0"/>
          </rPr>
          <t xml:space="preserve">万元
</t>
        </r>
      </text>
    </comment>
    <comment ref="A226" authorId="3">
      <text>
        <r>
          <rPr>
            <sz val="9"/>
            <rFont val="宋体"/>
            <family val="0"/>
          </rPr>
          <t>作者:
林业局</t>
        </r>
      </text>
    </comment>
    <comment ref="L226" authorId="2">
      <text>
        <r>
          <rPr>
            <b/>
            <sz val="9"/>
            <rFont val="Tahoma"/>
            <family val="2"/>
          </rPr>
          <t>Administrator:</t>
        </r>
        <r>
          <rPr>
            <sz val="9"/>
            <rFont val="Tahoma"/>
            <family val="2"/>
          </rPr>
          <t xml:space="preserve">
</t>
        </r>
        <r>
          <rPr>
            <sz val="9"/>
            <rFont val="宋体"/>
            <family val="0"/>
          </rPr>
          <t>职工工资</t>
        </r>
        <r>
          <rPr>
            <sz val="9"/>
            <rFont val="Tahoma"/>
            <family val="2"/>
          </rPr>
          <t>127.1</t>
        </r>
        <r>
          <rPr>
            <sz val="9"/>
            <rFont val="宋体"/>
            <family val="0"/>
          </rPr>
          <t>万元
（国有林总场上级专项）</t>
        </r>
      </text>
    </comment>
    <comment ref="M226" authorId="2">
      <text>
        <r>
          <rPr>
            <b/>
            <sz val="9"/>
            <rFont val="Tahoma"/>
            <family val="2"/>
          </rPr>
          <t>Administrator:</t>
        </r>
        <r>
          <rPr>
            <sz val="9"/>
            <rFont val="Tahoma"/>
            <family val="2"/>
          </rPr>
          <t xml:space="preserve">
</t>
        </r>
        <r>
          <rPr>
            <sz val="9"/>
            <rFont val="宋体"/>
            <family val="0"/>
          </rPr>
          <t>结转资金：【</t>
        </r>
        <r>
          <rPr>
            <sz val="9"/>
            <rFont val="Tahoma"/>
            <family val="2"/>
          </rPr>
          <t>2019</t>
        </r>
        <r>
          <rPr>
            <sz val="9"/>
            <rFont val="宋体"/>
            <family val="0"/>
          </rPr>
          <t>】</t>
        </r>
        <r>
          <rPr>
            <sz val="9"/>
            <rFont val="Tahoma"/>
            <family val="2"/>
          </rPr>
          <t>127</t>
        </r>
        <r>
          <rPr>
            <sz val="9"/>
            <rFont val="宋体"/>
            <family val="0"/>
          </rPr>
          <t>号</t>
        </r>
        <r>
          <rPr>
            <sz val="9"/>
            <rFont val="Tahoma"/>
            <family val="2"/>
          </rPr>
          <t>610</t>
        </r>
        <r>
          <rPr>
            <sz val="9"/>
            <rFont val="宋体"/>
            <family val="0"/>
          </rPr>
          <t>万元，【</t>
        </r>
        <r>
          <rPr>
            <sz val="9"/>
            <rFont val="Tahoma"/>
            <family val="2"/>
          </rPr>
          <t>2019</t>
        </r>
        <r>
          <rPr>
            <sz val="9"/>
            <rFont val="宋体"/>
            <family val="0"/>
          </rPr>
          <t>】</t>
        </r>
        <r>
          <rPr>
            <sz val="9"/>
            <rFont val="Tahoma"/>
            <family val="2"/>
          </rPr>
          <t>130</t>
        </r>
        <r>
          <rPr>
            <sz val="9"/>
            <rFont val="宋体"/>
            <family val="0"/>
          </rPr>
          <t>号</t>
        </r>
        <r>
          <rPr>
            <sz val="9"/>
            <rFont val="Tahoma"/>
            <family val="2"/>
          </rPr>
          <t>90</t>
        </r>
        <r>
          <rPr>
            <sz val="9"/>
            <rFont val="宋体"/>
            <family val="0"/>
          </rPr>
          <t>万元，合计</t>
        </r>
        <r>
          <rPr>
            <sz val="9"/>
            <rFont val="Tahoma"/>
            <family val="2"/>
          </rPr>
          <t>700</t>
        </r>
        <r>
          <rPr>
            <sz val="9"/>
            <rFont val="宋体"/>
            <family val="0"/>
          </rPr>
          <t>万元。</t>
        </r>
      </text>
    </comment>
    <comment ref="M228" authorId="1">
      <text>
        <r>
          <rPr>
            <b/>
            <sz val="9"/>
            <rFont val="宋体"/>
            <family val="0"/>
          </rPr>
          <t>xb21cn:</t>
        </r>
        <r>
          <rPr>
            <sz val="9"/>
            <rFont val="宋体"/>
            <family val="0"/>
          </rPr>
          <t xml:space="preserve">
结转资金：102万元。</t>
        </r>
      </text>
    </comment>
    <comment ref="M230" authorId="1">
      <text>
        <r>
          <rPr>
            <b/>
            <sz val="9"/>
            <rFont val="宋体"/>
            <family val="0"/>
          </rPr>
          <t>办案经费3万元。</t>
        </r>
      </text>
    </comment>
    <comment ref="M232" authorId="2">
      <text>
        <r>
          <rPr>
            <b/>
            <sz val="9"/>
            <rFont val="Tahoma"/>
            <family val="2"/>
          </rPr>
          <t>Administrator:</t>
        </r>
        <r>
          <rPr>
            <sz val="9"/>
            <rFont val="Tahoma"/>
            <family val="2"/>
          </rPr>
          <t xml:space="preserve">
</t>
        </r>
        <r>
          <rPr>
            <sz val="9"/>
            <rFont val="宋体"/>
            <family val="0"/>
          </rPr>
          <t>提前下达：白财农指【</t>
        </r>
        <r>
          <rPr>
            <sz val="9"/>
            <rFont val="Tahoma"/>
            <family val="2"/>
          </rPr>
          <t>2020</t>
        </r>
        <r>
          <rPr>
            <sz val="9"/>
            <rFont val="宋体"/>
            <family val="0"/>
          </rPr>
          <t>】</t>
        </r>
        <r>
          <rPr>
            <sz val="9"/>
            <rFont val="Tahoma"/>
            <family val="2"/>
          </rPr>
          <t>125</t>
        </r>
        <r>
          <rPr>
            <sz val="9"/>
            <rFont val="宋体"/>
            <family val="0"/>
          </rPr>
          <t>号省级发展水利补助资金</t>
        </r>
        <r>
          <rPr>
            <sz val="9"/>
            <rFont val="Tahoma"/>
            <family val="2"/>
          </rPr>
          <t>216</t>
        </r>
        <r>
          <rPr>
            <sz val="9"/>
            <rFont val="宋体"/>
            <family val="0"/>
          </rPr>
          <t>万元</t>
        </r>
        <r>
          <rPr>
            <sz val="9"/>
            <rFont val="Tahoma"/>
            <family val="2"/>
          </rPr>
          <t xml:space="preserve">.
</t>
        </r>
        <r>
          <rPr>
            <sz val="9"/>
            <rFont val="宋体"/>
            <family val="0"/>
          </rPr>
          <t>结转资金：</t>
        </r>
        <r>
          <rPr>
            <sz val="9"/>
            <rFont val="Tahoma"/>
            <family val="2"/>
          </rPr>
          <t>[2020]200</t>
        </r>
        <r>
          <rPr>
            <sz val="9"/>
            <rFont val="宋体"/>
            <family val="0"/>
          </rPr>
          <t>号</t>
        </r>
        <r>
          <rPr>
            <sz val="9"/>
            <rFont val="Tahoma"/>
            <family val="2"/>
          </rPr>
          <t>72</t>
        </r>
        <r>
          <rPr>
            <sz val="9"/>
            <rFont val="宋体"/>
            <family val="0"/>
          </rPr>
          <t>万元。合计</t>
        </r>
        <r>
          <rPr>
            <sz val="9"/>
            <rFont val="Tahoma"/>
            <family val="2"/>
          </rPr>
          <t>288</t>
        </r>
        <r>
          <rPr>
            <sz val="9"/>
            <rFont val="宋体"/>
            <family val="0"/>
          </rPr>
          <t>万元。</t>
        </r>
      </text>
    </comment>
    <comment ref="N232" authorId="1">
      <text>
        <r>
          <rPr>
            <sz val="9"/>
            <rFont val="宋体"/>
            <family val="0"/>
          </rPr>
          <t>1、河长制30万元：2、农村饮水维养资金20万元：3、防旱堤防10万元合计60万元</t>
        </r>
      </text>
    </comment>
    <comment ref="A235" authorId="3">
      <text>
        <r>
          <rPr>
            <sz val="9"/>
            <rFont val="宋体"/>
            <family val="0"/>
          </rPr>
          <t>作者:
农村水利管理工作中心站</t>
        </r>
      </text>
    </comment>
    <comment ref="M239" authorId="2">
      <text>
        <r>
          <rPr>
            <b/>
            <sz val="9"/>
            <rFont val="Tahoma"/>
            <family val="2"/>
          </rPr>
          <t>Administrator:</t>
        </r>
        <r>
          <rPr>
            <sz val="9"/>
            <rFont val="Tahoma"/>
            <family val="2"/>
          </rPr>
          <t xml:space="preserve">
</t>
        </r>
        <r>
          <rPr>
            <sz val="9"/>
            <rFont val="宋体"/>
            <family val="0"/>
          </rPr>
          <t>结转资金：【</t>
        </r>
        <r>
          <rPr>
            <sz val="9"/>
            <rFont val="Tahoma"/>
            <family val="2"/>
          </rPr>
          <t>2020</t>
        </r>
        <r>
          <rPr>
            <sz val="9"/>
            <rFont val="宋体"/>
            <family val="0"/>
          </rPr>
          <t>】</t>
        </r>
        <r>
          <rPr>
            <sz val="9"/>
            <rFont val="Tahoma"/>
            <family val="2"/>
          </rPr>
          <t>108</t>
        </r>
        <r>
          <rPr>
            <sz val="9"/>
            <rFont val="宋体"/>
            <family val="0"/>
          </rPr>
          <t>号</t>
        </r>
        <r>
          <rPr>
            <sz val="9"/>
            <rFont val="Tahoma"/>
            <family val="2"/>
          </rPr>
          <t>558</t>
        </r>
        <r>
          <rPr>
            <sz val="9"/>
            <rFont val="宋体"/>
            <family val="0"/>
          </rPr>
          <t>万元。</t>
        </r>
      </text>
    </comment>
    <comment ref="M240" authorId="1">
      <text>
        <r>
          <rPr>
            <b/>
            <sz val="9"/>
            <rFont val="宋体"/>
            <family val="0"/>
          </rPr>
          <t>xb21cn:</t>
        </r>
        <r>
          <rPr>
            <sz val="9"/>
            <rFont val="宋体"/>
            <family val="0"/>
          </rPr>
          <t xml:space="preserve">
结转资金：【2019】138号175万元，【2020】109号72万元。合计247万元</t>
        </r>
      </text>
    </comment>
    <comment ref="J241" authorId="1">
      <text>
        <r>
          <rPr>
            <b/>
            <sz val="9"/>
            <rFont val="宋体"/>
            <family val="0"/>
          </rPr>
          <t>xb21cn:</t>
        </r>
        <r>
          <rPr>
            <sz val="9"/>
            <rFont val="宋体"/>
            <family val="0"/>
          </rPr>
          <t xml:space="preserve">
工作经费30万元。</t>
        </r>
      </text>
    </comment>
    <comment ref="M241" authorId="1">
      <text>
        <r>
          <rPr>
            <b/>
            <sz val="9"/>
            <rFont val="宋体"/>
            <family val="0"/>
          </rPr>
          <t>xb21cn:</t>
        </r>
        <r>
          <rPr>
            <sz val="9"/>
            <rFont val="宋体"/>
            <family val="0"/>
          </rPr>
          <t xml:space="preserve">
结转资金：110.92万元</t>
        </r>
      </text>
    </comment>
    <comment ref="N241" authorId="2">
      <text>
        <r>
          <rPr>
            <b/>
            <sz val="9"/>
            <rFont val="Tahoma"/>
            <family val="2"/>
          </rPr>
          <t>Administrator:</t>
        </r>
        <r>
          <rPr>
            <sz val="9"/>
            <rFont val="Tahoma"/>
            <family val="2"/>
          </rPr>
          <t xml:space="preserve">
</t>
        </r>
        <r>
          <rPr>
            <sz val="9"/>
            <rFont val="宋体"/>
            <family val="0"/>
          </rPr>
          <t xml:space="preserve">
</t>
        </r>
      </text>
    </comment>
    <comment ref="A242" authorId="3">
      <text>
        <r>
          <rPr>
            <sz val="9"/>
            <rFont val="宋体"/>
            <family val="0"/>
          </rPr>
          <t>作者:
管理站与兽医院合并，为质量安全中心</t>
        </r>
      </text>
    </comment>
    <comment ref="N242" authorId="2">
      <text>
        <r>
          <rPr>
            <b/>
            <sz val="9"/>
            <rFont val="Tahoma"/>
            <family val="2"/>
          </rPr>
          <t>Administrator:</t>
        </r>
        <r>
          <rPr>
            <sz val="9"/>
            <rFont val="Tahoma"/>
            <family val="2"/>
          </rPr>
          <t xml:space="preserve">
</t>
        </r>
        <r>
          <rPr>
            <sz val="9"/>
            <rFont val="宋体"/>
            <family val="0"/>
          </rPr>
          <t>白城市抽样</t>
        </r>
        <r>
          <rPr>
            <sz val="9"/>
            <rFont val="Tahoma"/>
            <family val="2"/>
          </rPr>
          <t>1</t>
        </r>
        <r>
          <rPr>
            <sz val="9"/>
            <rFont val="宋体"/>
            <family val="0"/>
          </rPr>
          <t xml:space="preserve">万元
</t>
        </r>
      </text>
    </comment>
    <comment ref="J243" authorId="1">
      <text>
        <r>
          <rPr>
            <b/>
            <sz val="9"/>
            <rFont val="宋体"/>
            <family val="0"/>
          </rPr>
          <t>xb21cn:</t>
        </r>
        <r>
          <rPr>
            <sz val="9"/>
            <rFont val="宋体"/>
            <family val="0"/>
          </rPr>
          <t xml:space="preserve">
工作经费10万元。</t>
        </r>
      </text>
    </comment>
    <comment ref="M243" authorId="1">
      <text>
        <r>
          <rPr>
            <b/>
            <sz val="9"/>
            <rFont val="宋体"/>
            <family val="0"/>
          </rPr>
          <t>xb21cn:</t>
        </r>
        <r>
          <rPr>
            <sz val="9"/>
            <rFont val="宋体"/>
            <family val="0"/>
          </rPr>
          <t xml:space="preserve">
结转资金：【2020】73号9.72万元，【2020】81号6.41万元，【2020】112号9万元，合计25.13万元。</t>
        </r>
      </text>
    </comment>
    <comment ref="M246" authorId="1">
      <text>
        <r>
          <rPr>
            <b/>
            <sz val="9"/>
            <rFont val="宋体"/>
            <family val="0"/>
          </rPr>
          <t>xb21cn:</t>
        </r>
        <r>
          <rPr>
            <sz val="9"/>
            <rFont val="宋体"/>
            <family val="0"/>
          </rPr>
          <t xml:space="preserve">
结转资金：42万元。</t>
        </r>
      </text>
    </comment>
    <comment ref="N247" authorId="2">
      <text>
        <r>
          <rPr>
            <b/>
            <sz val="9"/>
            <rFont val="Tahoma"/>
            <family val="2"/>
          </rPr>
          <t>Administrator:</t>
        </r>
        <r>
          <rPr>
            <sz val="9"/>
            <rFont val="Tahoma"/>
            <family val="2"/>
          </rPr>
          <t xml:space="preserve">
</t>
        </r>
        <r>
          <rPr>
            <sz val="9"/>
            <rFont val="宋体"/>
            <family val="0"/>
          </rPr>
          <t>基础设施及装修</t>
        </r>
        <r>
          <rPr>
            <sz val="9"/>
            <rFont val="Tahoma"/>
            <family val="2"/>
          </rPr>
          <t>8</t>
        </r>
        <r>
          <rPr>
            <sz val="9"/>
            <rFont val="宋体"/>
            <family val="0"/>
          </rPr>
          <t>万元。</t>
        </r>
      </text>
    </comment>
    <comment ref="A249" authorId="2">
      <text>
        <r>
          <rPr>
            <sz val="9"/>
            <rFont val="宋体"/>
            <family val="0"/>
          </rPr>
          <t>Administrator:
与行政学校合并</t>
        </r>
      </text>
    </comment>
    <comment ref="I249" authorId="1">
      <text>
        <r>
          <rPr>
            <b/>
            <sz val="9"/>
            <rFont val="宋体"/>
            <family val="0"/>
          </rPr>
          <t>xb21cn:</t>
        </r>
        <r>
          <rPr>
            <sz val="9"/>
            <rFont val="宋体"/>
            <family val="0"/>
          </rPr>
          <t xml:space="preserve">
行政学校2万69，党校3万</t>
        </r>
      </text>
    </comment>
    <comment ref="M249" authorId="2">
      <text>
        <r>
          <rPr>
            <b/>
            <sz val="9"/>
            <rFont val="Tahoma"/>
            <family val="2"/>
          </rPr>
          <t>Administrator:</t>
        </r>
        <r>
          <rPr>
            <sz val="9"/>
            <rFont val="Tahoma"/>
            <family val="2"/>
          </rPr>
          <t xml:space="preserve">
</t>
        </r>
        <r>
          <rPr>
            <sz val="9"/>
            <rFont val="宋体"/>
            <family val="0"/>
          </rPr>
          <t>提前下达：继续教育补助资金</t>
        </r>
        <r>
          <rPr>
            <sz val="9"/>
            <rFont val="Tahoma"/>
            <family val="2"/>
          </rPr>
          <t>80</t>
        </r>
        <r>
          <rPr>
            <sz val="9"/>
            <rFont val="宋体"/>
            <family val="0"/>
          </rPr>
          <t>万元。</t>
        </r>
      </text>
    </comment>
    <comment ref="N249" authorId="1">
      <text>
        <r>
          <rPr>
            <b/>
            <sz val="9"/>
            <rFont val="宋体"/>
            <family val="0"/>
          </rPr>
          <t>xb21cn:</t>
        </r>
        <r>
          <rPr>
            <sz val="9"/>
            <rFont val="宋体"/>
            <family val="0"/>
          </rPr>
          <t xml:space="preserve">
改造200万元。</t>
        </r>
      </text>
    </comment>
    <comment ref="M252" authorId="1">
      <text>
        <r>
          <rPr>
            <b/>
            <sz val="9"/>
            <rFont val="宋体"/>
            <family val="0"/>
          </rPr>
          <t>xb21cn:</t>
        </r>
        <r>
          <rPr>
            <sz val="9"/>
            <rFont val="宋体"/>
            <family val="0"/>
          </rPr>
          <t xml:space="preserve">
结转资金：10万元。</t>
        </r>
      </text>
    </comment>
    <comment ref="M255" authorId="2">
      <text>
        <r>
          <rPr>
            <b/>
            <sz val="9"/>
            <rFont val="Tahoma"/>
            <family val="2"/>
          </rPr>
          <t>Administrator:</t>
        </r>
        <r>
          <rPr>
            <sz val="9"/>
            <rFont val="Tahoma"/>
            <family val="2"/>
          </rPr>
          <t xml:space="preserve">
</t>
        </r>
        <r>
          <rPr>
            <sz val="9"/>
            <rFont val="宋体"/>
            <family val="0"/>
          </rPr>
          <t>提前下达：国家基层科普行动计划补助资金</t>
        </r>
        <r>
          <rPr>
            <sz val="9"/>
            <rFont val="Tahoma"/>
            <family val="2"/>
          </rPr>
          <t>10</t>
        </r>
        <r>
          <rPr>
            <sz val="9"/>
            <rFont val="宋体"/>
            <family val="0"/>
          </rPr>
          <t>万元</t>
        </r>
      </text>
    </comment>
    <comment ref="A258" authorId="3">
      <text>
        <r>
          <rPr>
            <sz val="9"/>
            <rFont val="宋体"/>
            <family val="0"/>
          </rPr>
          <t xml:space="preserve">作者:
文体局 \东风剧院 </t>
        </r>
      </text>
    </comment>
    <comment ref="M258" authorId="2">
      <text>
        <r>
          <rPr>
            <b/>
            <sz val="9"/>
            <rFont val="Tahoma"/>
            <family val="2"/>
          </rPr>
          <t>Administrator:</t>
        </r>
        <r>
          <rPr>
            <sz val="9"/>
            <rFont val="Tahoma"/>
            <family val="2"/>
          </rPr>
          <t xml:space="preserve">
</t>
        </r>
        <r>
          <rPr>
            <sz val="9"/>
            <rFont val="宋体"/>
            <family val="0"/>
          </rPr>
          <t>提前下达：白财教指【</t>
        </r>
        <r>
          <rPr>
            <sz val="9"/>
            <rFont val="Tahoma"/>
            <family val="2"/>
          </rPr>
          <t>2020</t>
        </r>
        <r>
          <rPr>
            <sz val="9"/>
            <rFont val="宋体"/>
            <family val="0"/>
          </rPr>
          <t>】</t>
        </r>
        <r>
          <rPr>
            <sz val="9"/>
            <rFont val="Tahoma"/>
            <family val="2"/>
          </rPr>
          <t>189</t>
        </r>
        <r>
          <rPr>
            <sz val="9"/>
            <rFont val="宋体"/>
            <family val="0"/>
          </rPr>
          <t>号老放映员补贴</t>
        </r>
        <r>
          <rPr>
            <sz val="9"/>
            <rFont val="Tahoma"/>
            <family val="2"/>
          </rPr>
          <t>5</t>
        </r>
        <r>
          <rPr>
            <sz val="9"/>
            <rFont val="宋体"/>
            <family val="0"/>
          </rPr>
          <t>万元；白财教指【</t>
        </r>
        <r>
          <rPr>
            <sz val="9"/>
            <rFont val="Tahoma"/>
            <family val="2"/>
          </rPr>
          <t>2020</t>
        </r>
        <r>
          <rPr>
            <sz val="9"/>
            <rFont val="宋体"/>
            <family val="0"/>
          </rPr>
          <t>】</t>
        </r>
        <r>
          <rPr>
            <sz val="9"/>
            <rFont val="Tahoma"/>
            <family val="2"/>
          </rPr>
          <t>190</t>
        </r>
        <r>
          <rPr>
            <sz val="9"/>
            <rFont val="宋体"/>
            <family val="0"/>
          </rPr>
          <t>号城市社区文化中心美术馆、图书馆、少儿图书馆免费开放</t>
        </r>
        <r>
          <rPr>
            <sz val="9"/>
            <rFont val="Tahoma"/>
            <family val="2"/>
          </rPr>
          <t>37.5</t>
        </r>
        <r>
          <rPr>
            <sz val="9"/>
            <rFont val="宋体"/>
            <family val="0"/>
          </rPr>
          <t>万元；乡镇综合文化站美术馆等免费开放</t>
        </r>
        <r>
          <rPr>
            <sz val="9"/>
            <rFont val="Tahoma"/>
            <family val="2"/>
          </rPr>
          <t>45</t>
        </r>
        <r>
          <rPr>
            <sz val="9"/>
            <rFont val="宋体"/>
            <family val="0"/>
          </rPr>
          <t>万元。
结转资金：{2020}</t>
        </r>
        <r>
          <rPr>
            <sz val="9"/>
            <rFont val="Tahoma"/>
            <family val="2"/>
          </rPr>
          <t>174</t>
        </r>
        <r>
          <rPr>
            <sz val="9"/>
            <rFont val="宋体"/>
            <family val="0"/>
          </rPr>
          <t>号文件公共文化体系建设</t>
        </r>
        <r>
          <rPr>
            <sz val="9"/>
            <rFont val="Tahoma"/>
            <family val="2"/>
          </rPr>
          <t>26</t>
        </r>
        <r>
          <rPr>
            <sz val="9"/>
            <rFont val="宋体"/>
            <family val="0"/>
          </rPr>
          <t>万元。合计</t>
        </r>
        <r>
          <rPr>
            <sz val="9"/>
            <rFont val="Tahoma"/>
            <family val="2"/>
          </rPr>
          <t>113.5</t>
        </r>
        <r>
          <rPr>
            <sz val="9"/>
            <rFont val="宋体"/>
            <family val="0"/>
          </rPr>
          <t xml:space="preserve">万元。
</t>
        </r>
      </text>
    </comment>
    <comment ref="M259" authorId="2">
      <text>
        <r>
          <rPr>
            <b/>
            <sz val="9"/>
            <rFont val="Tahoma"/>
            <family val="2"/>
          </rPr>
          <t>Administrator:</t>
        </r>
        <r>
          <rPr>
            <sz val="9"/>
            <rFont val="Tahoma"/>
            <family val="2"/>
          </rPr>
          <t xml:space="preserve">
</t>
        </r>
        <r>
          <rPr>
            <sz val="9"/>
            <rFont val="宋体"/>
            <family val="0"/>
          </rPr>
          <t xml:space="preserve">
提前下达：白财教指【</t>
        </r>
        <r>
          <rPr>
            <sz val="9"/>
            <rFont val="Tahoma"/>
            <family val="2"/>
          </rPr>
          <t>2020</t>
        </r>
        <r>
          <rPr>
            <sz val="9"/>
            <rFont val="宋体"/>
            <family val="0"/>
          </rPr>
          <t>】</t>
        </r>
        <r>
          <rPr>
            <sz val="9"/>
            <rFont val="Tahoma"/>
            <family val="2"/>
          </rPr>
          <t>190</t>
        </r>
        <r>
          <rPr>
            <sz val="9"/>
            <rFont val="宋体"/>
            <family val="0"/>
          </rPr>
          <t>号免费开放</t>
        </r>
        <r>
          <rPr>
            <sz val="9"/>
            <rFont val="Tahoma"/>
            <family val="2"/>
          </rPr>
          <t>15</t>
        </r>
        <r>
          <rPr>
            <sz val="9"/>
            <rFont val="宋体"/>
            <family val="0"/>
          </rPr>
          <t>万元</t>
        </r>
      </text>
    </comment>
    <comment ref="M260" authorId="2">
      <text>
        <r>
          <rPr>
            <b/>
            <sz val="9"/>
            <rFont val="Tahoma"/>
            <family val="2"/>
          </rPr>
          <t>Administrator:</t>
        </r>
        <r>
          <rPr>
            <sz val="9"/>
            <rFont val="Tahoma"/>
            <family val="2"/>
          </rPr>
          <t xml:space="preserve">
</t>
        </r>
        <r>
          <rPr>
            <sz val="9"/>
            <rFont val="宋体"/>
            <family val="0"/>
          </rPr>
          <t>提前下达：白财教指【</t>
        </r>
        <r>
          <rPr>
            <sz val="9"/>
            <rFont val="Tahoma"/>
            <family val="2"/>
          </rPr>
          <t>2020</t>
        </r>
        <r>
          <rPr>
            <sz val="9"/>
            <rFont val="宋体"/>
            <family val="0"/>
          </rPr>
          <t>】</t>
        </r>
        <r>
          <rPr>
            <sz val="9"/>
            <rFont val="Tahoma"/>
            <family val="2"/>
          </rPr>
          <t>190</t>
        </r>
        <r>
          <rPr>
            <sz val="9"/>
            <rFont val="宋体"/>
            <family val="0"/>
          </rPr>
          <t>号图书馆免费开放业务</t>
        </r>
        <r>
          <rPr>
            <sz val="9"/>
            <rFont val="Tahoma"/>
            <family val="2"/>
          </rPr>
          <t>15</t>
        </r>
        <r>
          <rPr>
            <sz val="9"/>
            <rFont val="宋体"/>
            <family val="0"/>
          </rPr>
          <t xml:space="preserve">万元
</t>
        </r>
      </text>
    </comment>
    <comment ref="M262" authorId="2">
      <text>
        <r>
          <rPr>
            <b/>
            <sz val="9"/>
            <rFont val="Tahoma"/>
            <family val="2"/>
          </rPr>
          <t>Administrator:</t>
        </r>
        <r>
          <rPr>
            <sz val="9"/>
            <rFont val="Tahoma"/>
            <family val="2"/>
          </rPr>
          <t xml:space="preserve">
</t>
        </r>
        <r>
          <rPr>
            <sz val="9"/>
            <rFont val="宋体"/>
            <family val="0"/>
          </rPr>
          <t>结转资金：白财教指【</t>
        </r>
        <r>
          <rPr>
            <sz val="9"/>
            <rFont val="Tahoma"/>
            <family val="2"/>
          </rPr>
          <t>2020</t>
        </r>
        <r>
          <rPr>
            <sz val="9"/>
            <rFont val="宋体"/>
            <family val="0"/>
          </rPr>
          <t>】</t>
        </r>
        <r>
          <rPr>
            <sz val="9"/>
            <rFont val="Tahoma"/>
            <family val="2"/>
          </rPr>
          <t>143</t>
        </r>
        <r>
          <rPr>
            <sz val="9"/>
            <rFont val="宋体"/>
            <family val="0"/>
          </rPr>
          <t>号城四家子城址城墙及环境整治</t>
        </r>
        <r>
          <rPr>
            <sz val="9"/>
            <rFont val="Tahoma"/>
            <family val="2"/>
          </rPr>
          <t>1585</t>
        </r>
        <r>
          <rPr>
            <sz val="9"/>
            <rFont val="宋体"/>
            <family val="0"/>
          </rPr>
          <t xml:space="preserve">万元。
</t>
        </r>
      </text>
    </comment>
    <comment ref="N262" authorId="1">
      <text>
        <r>
          <rPr>
            <b/>
            <sz val="9"/>
            <rFont val="宋体"/>
            <family val="0"/>
          </rPr>
          <t>xb21cn:</t>
        </r>
        <r>
          <rPr>
            <sz val="9"/>
            <rFont val="宋体"/>
            <family val="0"/>
          </rPr>
          <t xml:space="preserve">
办公楼维修14.13万元</t>
        </r>
      </text>
    </comment>
    <comment ref="M263" authorId="2">
      <text>
        <r>
          <rPr>
            <b/>
            <sz val="9"/>
            <rFont val="Tahoma"/>
            <family val="2"/>
          </rPr>
          <t>Administrator:</t>
        </r>
        <r>
          <rPr>
            <sz val="9"/>
            <rFont val="Tahoma"/>
            <family val="2"/>
          </rPr>
          <t xml:space="preserve">
</t>
        </r>
        <r>
          <rPr>
            <sz val="9"/>
            <rFont val="宋体"/>
            <family val="0"/>
          </rPr>
          <t>提前下达：白财教指【</t>
        </r>
        <r>
          <rPr>
            <sz val="9"/>
            <rFont val="Tahoma"/>
            <family val="2"/>
          </rPr>
          <t>2020</t>
        </r>
        <r>
          <rPr>
            <sz val="9"/>
            <rFont val="宋体"/>
            <family val="0"/>
          </rPr>
          <t>】</t>
        </r>
        <r>
          <rPr>
            <sz val="9"/>
            <rFont val="Tahoma"/>
            <family val="2"/>
          </rPr>
          <t>190</t>
        </r>
        <r>
          <rPr>
            <sz val="9"/>
            <rFont val="宋体"/>
            <family val="0"/>
          </rPr>
          <t>号图书馆等免费开放</t>
        </r>
        <r>
          <rPr>
            <sz val="9"/>
            <rFont val="Tahoma"/>
            <family val="2"/>
          </rPr>
          <t>15</t>
        </r>
        <r>
          <rPr>
            <sz val="9"/>
            <rFont val="宋体"/>
            <family val="0"/>
          </rPr>
          <t>万元</t>
        </r>
      </text>
    </comment>
    <comment ref="A265" authorId="1">
      <text>
        <r>
          <rPr>
            <b/>
            <sz val="9"/>
            <rFont val="宋体"/>
            <family val="0"/>
          </rPr>
          <t>xb21cn:</t>
        </r>
        <r>
          <rPr>
            <sz val="9"/>
            <rFont val="宋体"/>
            <family val="0"/>
          </rPr>
          <t xml:space="preserve">
少儿体校</t>
        </r>
      </text>
    </comment>
    <comment ref="J266" authorId="1">
      <text>
        <r>
          <rPr>
            <b/>
            <sz val="9"/>
            <rFont val="宋体"/>
            <family val="0"/>
          </rPr>
          <t>xb21cn:</t>
        </r>
        <r>
          <rPr>
            <sz val="9"/>
            <rFont val="宋体"/>
            <family val="0"/>
          </rPr>
          <t xml:space="preserve">
临时工工资7.8万元。</t>
        </r>
      </text>
    </comment>
    <comment ref="A268" authorId="0">
      <text>
        <r>
          <rPr>
            <sz val="9"/>
            <rFont val="宋体"/>
            <family val="0"/>
          </rPr>
          <t>xiaok:
包括招生办、教育中心、成人教职办、教育督导室、学生资助管理中心</t>
        </r>
      </text>
    </comment>
    <comment ref="L268" authorId="2">
      <text>
        <r>
          <rPr>
            <b/>
            <sz val="9"/>
            <rFont val="Tahoma"/>
            <family val="2"/>
          </rPr>
          <t>Administrator:</t>
        </r>
        <r>
          <rPr>
            <sz val="9"/>
            <rFont val="Tahoma"/>
            <family val="2"/>
          </rPr>
          <t xml:space="preserve">
</t>
        </r>
        <r>
          <rPr>
            <sz val="9"/>
            <rFont val="宋体"/>
            <family val="0"/>
          </rPr>
          <t>预算去年数：</t>
        </r>
        <r>
          <rPr>
            <sz val="9"/>
            <rFont val="Tahoma"/>
            <family val="2"/>
          </rPr>
          <t>270</t>
        </r>
        <r>
          <rPr>
            <sz val="9"/>
            <rFont val="宋体"/>
            <family val="0"/>
          </rPr>
          <t>万元</t>
        </r>
      </text>
    </comment>
    <comment ref="M268" authorId="2">
      <text>
        <r>
          <rPr>
            <b/>
            <sz val="9"/>
            <rFont val="Tahoma"/>
            <family val="2"/>
          </rPr>
          <t>Administrator:</t>
        </r>
        <r>
          <rPr>
            <sz val="9"/>
            <rFont val="Tahoma"/>
            <family val="2"/>
          </rPr>
          <t xml:space="preserve">
</t>
        </r>
        <r>
          <rPr>
            <sz val="9"/>
            <rFont val="宋体"/>
            <family val="0"/>
          </rPr>
          <t>提前下达：</t>
        </r>
        <r>
          <rPr>
            <sz val="9"/>
            <rFont val="Tahoma"/>
            <family val="2"/>
          </rPr>
          <t>7677.8</t>
        </r>
        <r>
          <rPr>
            <sz val="9"/>
            <rFont val="宋体"/>
            <family val="0"/>
          </rPr>
          <t>万元，其中：</t>
        </r>
        <r>
          <rPr>
            <sz val="9"/>
            <rFont val="Tahoma"/>
            <family val="2"/>
          </rPr>
          <t>1</t>
        </r>
        <r>
          <rPr>
            <sz val="9"/>
            <rFont val="宋体"/>
            <family val="0"/>
          </rPr>
          <t>、学前教育中央补助资金</t>
        </r>
        <r>
          <rPr>
            <sz val="9"/>
            <rFont val="Tahoma"/>
            <family val="2"/>
          </rPr>
          <t>981</t>
        </r>
        <r>
          <rPr>
            <sz val="9"/>
            <rFont val="宋体"/>
            <family val="0"/>
          </rPr>
          <t>万元，省级</t>
        </r>
        <r>
          <rPr>
            <sz val="9"/>
            <rFont val="Tahoma"/>
            <family val="2"/>
          </rPr>
          <t>293</t>
        </r>
        <r>
          <rPr>
            <sz val="9"/>
            <rFont val="宋体"/>
            <family val="0"/>
          </rPr>
          <t>万元。</t>
        </r>
        <r>
          <rPr>
            <sz val="9"/>
            <rFont val="Tahoma"/>
            <family val="2"/>
          </rPr>
          <t>2.</t>
        </r>
        <r>
          <rPr>
            <sz val="9"/>
            <rFont val="宋体"/>
            <family val="0"/>
          </rPr>
          <t>义务教育省级补助资金</t>
        </r>
        <r>
          <rPr>
            <sz val="9"/>
            <rFont val="Tahoma"/>
            <family val="2"/>
          </rPr>
          <t>1185</t>
        </r>
        <r>
          <rPr>
            <sz val="9"/>
            <rFont val="宋体"/>
            <family val="0"/>
          </rPr>
          <t>万元，义务教育中央补助资金</t>
        </r>
        <r>
          <rPr>
            <sz val="9"/>
            <rFont val="Tahoma"/>
            <family val="2"/>
          </rPr>
          <t>2441</t>
        </r>
        <r>
          <rPr>
            <sz val="9"/>
            <rFont val="宋体"/>
            <family val="0"/>
          </rPr>
          <t>万元。</t>
        </r>
        <r>
          <rPr>
            <sz val="9"/>
            <rFont val="Tahoma"/>
            <family val="2"/>
          </rPr>
          <t>3.</t>
        </r>
        <r>
          <rPr>
            <sz val="9"/>
            <rFont val="宋体"/>
            <family val="0"/>
          </rPr>
          <t>农村中小学教师生活补助</t>
        </r>
        <r>
          <rPr>
            <sz val="9"/>
            <rFont val="Tahoma"/>
            <family val="2"/>
          </rPr>
          <t>603</t>
        </r>
        <r>
          <rPr>
            <sz val="9"/>
            <rFont val="宋体"/>
            <family val="0"/>
          </rPr>
          <t>万元。</t>
        </r>
        <r>
          <rPr>
            <sz val="9"/>
            <rFont val="Tahoma"/>
            <family val="2"/>
          </rPr>
          <t>4.</t>
        </r>
        <r>
          <rPr>
            <sz val="9"/>
            <rFont val="宋体"/>
            <family val="0"/>
          </rPr>
          <t>少数民族义务教育学校补助资金</t>
        </r>
        <r>
          <rPr>
            <sz val="9"/>
            <rFont val="Tahoma"/>
            <family val="2"/>
          </rPr>
          <t>24.8</t>
        </r>
        <r>
          <rPr>
            <sz val="9"/>
            <rFont val="宋体"/>
            <family val="0"/>
          </rPr>
          <t>万元。</t>
        </r>
        <r>
          <rPr>
            <sz val="9"/>
            <rFont val="Tahoma"/>
            <family val="2"/>
          </rPr>
          <t>5.</t>
        </r>
        <r>
          <rPr>
            <sz val="9"/>
            <rFont val="宋体"/>
            <family val="0"/>
          </rPr>
          <t>教育补助资金</t>
        </r>
        <r>
          <rPr>
            <sz val="9"/>
            <rFont val="Tahoma"/>
            <family val="2"/>
          </rPr>
          <t>17</t>
        </r>
        <r>
          <rPr>
            <sz val="9"/>
            <rFont val="宋体"/>
            <family val="0"/>
          </rPr>
          <t>万元（购置设备）。</t>
        </r>
        <r>
          <rPr>
            <sz val="9"/>
            <rFont val="Tahoma"/>
            <family val="2"/>
          </rPr>
          <t>6.</t>
        </r>
        <r>
          <rPr>
            <sz val="9"/>
            <rFont val="宋体"/>
            <family val="0"/>
          </rPr>
          <t>义务教育薄弱环节改善能力提升补助资金</t>
        </r>
        <r>
          <rPr>
            <sz val="9"/>
            <rFont val="Tahoma"/>
            <family val="2"/>
          </rPr>
          <t>1694</t>
        </r>
        <r>
          <rPr>
            <sz val="9"/>
            <rFont val="宋体"/>
            <family val="0"/>
          </rPr>
          <t>万元。</t>
        </r>
        <r>
          <rPr>
            <sz val="9"/>
            <rFont val="Tahoma"/>
            <family val="2"/>
          </rPr>
          <t>7.</t>
        </r>
        <r>
          <rPr>
            <sz val="9"/>
            <rFont val="宋体"/>
            <family val="0"/>
          </rPr>
          <t>校舍安全保障</t>
        </r>
        <r>
          <rPr>
            <sz val="9"/>
            <rFont val="Tahoma"/>
            <family val="2"/>
          </rPr>
          <t>439</t>
        </r>
        <r>
          <rPr>
            <sz val="9"/>
            <rFont val="宋体"/>
            <family val="0"/>
          </rPr>
          <t>万元。
结转资金：</t>
        </r>
        <r>
          <rPr>
            <sz val="9"/>
            <rFont val="Tahoma"/>
            <family val="2"/>
          </rPr>
          <t>654</t>
        </r>
        <r>
          <rPr>
            <sz val="9"/>
            <rFont val="宋体"/>
            <family val="0"/>
          </rPr>
          <t>万元。合计</t>
        </r>
        <r>
          <rPr>
            <sz val="9"/>
            <rFont val="Tahoma"/>
            <family val="2"/>
          </rPr>
          <t>8331.8</t>
        </r>
        <r>
          <rPr>
            <sz val="9"/>
            <rFont val="宋体"/>
            <family val="0"/>
          </rPr>
          <t>万元。</t>
        </r>
      </text>
    </comment>
    <comment ref="N268" authorId="2">
      <text>
        <r>
          <rPr>
            <b/>
            <sz val="9"/>
            <rFont val="Tahoma"/>
            <family val="2"/>
          </rPr>
          <t>Administrator:</t>
        </r>
        <r>
          <rPr>
            <sz val="9"/>
            <rFont val="Tahoma"/>
            <family val="2"/>
          </rPr>
          <t xml:space="preserve">
1</t>
        </r>
        <r>
          <rPr>
            <sz val="9"/>
            <rFont val="宋体"/>
            <family val="0"/>
          </rPr>
          <t>、资助、特教配套资金</t>
        </r>
        <r>
          <rPr>
            <sz val="9"/>
            <rFont val="Tahoma"/>
            <family val="2"/>
          </rPr>
          <t>72</t>
        </r>
        <r>
          <rPr>
            <sz val="9"/>
            <rFont val="宋体"/>
            <family val="0"/>
          </rPr>
          <t>万元</t>
        </r>
        <r>
          <rPr>
            <sz val="9"/>
            <rFont val="Tahoma"/>
            <family val="2"/>
          </rPr>
          <t xml:space="preserve">           2</t>
        </r>
        <r>
          <rPr>
            <sz val="9"/>
            <rFont val="宋体"/>
            <family val="0"/>
          </rPr>
          <t>、校车费</t>
        </r>
        <r>
          <rPr>
            <sz val="9"/>
            <rFont val="Tahoma"/>
            <family val="2"/>
          </rPr>
          <t>600</t>
        </r>
        <r>
          <rPr>
            <sz val="9"/>
            <rFont val="宋体"/>
            <family val="0"/>
          </rPr>
          <t>万元</t>
        </r>
        <r>
          <rPr>
            <sz val="9"/>
            <rFont val="Tahoma"/>
            <family val="2"/>
          </rPr>
          <t xml:space="preserve">   3</t>
        </r>
        <r>
          <rPr>
            <sz val="9"/>
            <rFont val="宋体"/>
            <family val="0"/>
          </rPr>
          <t>、学生饮水费</t>
        </r>
        <r>
          <rPr>
            <sz val="9"/>
            <rFont val="Tahoma"/>
            <family val="2"/>
          </rPr>
          <t>36</t>
        </r>
        <r>
          <rPr>
            <sz val="9"/>
            <rFont val="宋体"/>
            <family val="0"/>
          </rPr>
          <t>万元</t>
        </r>
        <r>
          <rPr>
            <sz val="9"/>
            <rFont val="Tahoma"/>
            <family val="2"/>
          </rPr>
          <t>4</t>
        </r>
        <r>
          <rPr>
            <sz val="9"/>
            <rFont val="宋体"/>
            <family val="0"/>
          </rPr>
          <t>、代课教师养老保险</t>
        </r>
        <r>
          <rPr>
            <sz val="9"/>
            <rFont val="Tahoma"/>
            <family val="2"/>
          </rPr>
          <t>60</t>
        </r>
        <r>
          <rPr>
            <sz val="9"/>
            <rFont val="宋体"/>
            <family val="0"/>
          </rPr>
          <t>万元</t>
        </r>
        <r>
          <rPr>
            <sz val="9"/>
            <rFont val="Tahoma"/>
            <family val="2"/>
          </rPr>
          <t xml:space="preserve">             5</t>
        </r>
        <r>
          <rPr>
            <sz val="9"/>
            <rFont val="宋体"/>
            <family val="0"/>
          </rPr>
          <t>、教师节文艺演出</t>
        </r>
        <r>
          <rPr>
            <sz val="9"/>
            <rFont val="Tahoma"/>
            <family val="2"/>
          </rPr>
          <t>10</t>
        </r>
        <r>
          <rPr>
            <sz val="9"/>
            <rFont val="宋体"/>
            <family val="0"/>
          </rPr>
          <t>万元</t>
        </r>
        <r>
          <rPr>
            <sz val="9"/>
            <rFont val="Tahoma"/>
            <family val="2"/>
          </rPr>
          <t xml:space="preserve">               6</t>
        </r>
        <r>
          <rPr>
            <sz val="9"/>
            <rFont val="宋体"/>
            <family val="0"/>
          </rPr>
          <t>、中考费用支出</t>
        </r>
        <r>
          <rPr>
            <sz val="9"/>
            <rFont val="Tahoma"/>
            <family val="2"/>
          </rPr>
          <t>33</t>
        </r>
        <r>
          <rPr>
            <sz val="9"/>
            <rFont val="宋体"/>
            <family val="0"/>
          </rPr>
          <t>万</t>
        </r>
        <r>
          <rPr>
            <sz val="9"/>
            <rFont val="Tahoma"/>
            <family val="2"/>
          </rPr>
          <t xml:space="preserve">   7</t>
        </r>
        <r>
          <rPr>
            <sz val="9"/>
            <rFont val="宋体"/>
            <family val="0"/>
          </rPr>
          <t>、班主任津贴</t>
        </r>
        <r>
          <rPr>
            <sz val="9"/>
            <rFont val="Tahoma"/>
            <family val="2"/>
          </rPr>
          <t>360</t>
        </r>
        <r>
          <rPr>
            <sz val="9"/>
            <rFont val="宋体"/>
            <family val="0"/>
          </rPr>
          <t>万元</t>
        </r>
        <r>
          <rPr>
            <sz val="9"/>
            <rFont val="Tahoma"/>
            <family val="2"/>
          </rPr>
          <t xml:space="preserve">     8</t>
        </r>
        <r>
          <rPr>
            <sz val="9"/>
            <rFont val="宋体"/>
            <family val="0"/>
          </rPr>
          <t>、教育附加</t>
        </r>
        <r>
          <rPr>
            <sz val="9"/>
            <rFont val="Tahoma"/>
            <family val="2"/>
          </rPr>
          <t>1500</t>
        </r>
        <r>
          <rPr>
            <sz val="9"/>
            <rFont val="宋体"/>
            <family val="0"/>
          </rPr>
          <t>万元（预算去年数</t>
        </r>
        <r>
          <rPr>
            <sz val="9"/>
            <rFont val="Tahoma"/>
            <family val="2"/>
          </rPr>
          <t>1881</t>
        </r>
        <r>
          <rPr>
            <sz val="9"/>
            <rFont val="宋体"/>
            <family val="0"/>
          </rPr>
          <t xml:space="preserve">）
</t>
        </r>
      </text>
    </comment>
    <comment ref="A271" authorId="2">
      <text>
        <r>
          <rPr>
            <sz val="9"/>
            <rFont val="宋体"/>
            <family val="0"/>
          </rPr>
          <t>Administrator:少年之家</t>
        </r>
      </text>
    </comment>
    <comment ref="A273" authorId="1">
      <text>
        <r>
          <rPr>
            <b/>
            <sz val="9"/>
            <rFont val="宋体"/>
            <family val="0"/>
          </rPr>
          <t>xb21cn:</t>
        </r>
        <r>
          <rPr>
            <sz val="9"/>
            <rFont val="宋体"/>
            <family val="0"/>
          </rPr>
          <t xml:space="preserve">
农职校</t>
        </r>
      </text>
    </comment>
    <comment ref="M273" authorId="2">
      <text>
        <r>
          <rPr>
            <b/>
            <sz val="9"/>
            <rFont val="Tahoma"/>
            <family val="2"/>
          </rPr>
          <t>Administrator:</t>
        </r>
        <r>
          <rPr>
            <sz val="9"/>
            <rFont val="Tahoma"/>
            <family val="2"/>
          </rPr>
          <t xml:space="preserve">
</t>
        </r>
        <r>
          <rPr>
            <sz val="9"/>
            <rFont val="宋体"/>
            <family val="0"/>
          </rPr>
          <t>提前下达：</t>
        </r>
        <r>
          <rPr>
            <sz val="9"/>
            <rFont val="Tahoma"/>
            <family val="2"/>
          </rPr>
          <t>485</t>
        </r>
        <r>
          <rPr>
            <sz val="9"/>
            <rFont val="宋体"/>
            <family val="0"/>
          </rPr>
          <t>万元。其中：</t>
        </r>
        <r>
          <rPr>
            <sz val="9"/>
            <rFont val="Tahoma"/>
            <family val="2"/>
          </rPr>
          <t>1</t>
        </r>
        <r>
          <rPr>
            <sz val="9"/>
            <rFont val="宋体"/>
            <family val="0"/>
          </rPr>
          <t>、免学费中央直达资金</t>
        </r>
        <r>
          <rPr>
            <sz val="9"/>
            <rFont val="Tahoma"/>
            <family val="2"/>
          </rPr>
          <t>58</t>
        </r>
        <r>
          <rPr>
            <sz val="9"/>
            <rFont val="宋体"/>
            <family val="0"/>
          </rPr>
          <t>万元</t>
        </r>
        <r>
          <rPr>
            <sz val="9"/>
            <rFont val="Tahoma"/>
            <family val="2"/>
          </rPr>
          <t>2</t>
        </r>
        <r>
          <rPr>
            <sz val="9"/>
            <rFont val="宋体"/>
            <family val="0"/>
          </rPr>
          <t>、现代职业教育质量提升资金</t>
        </r>
        <r>
          <rPr>
            <sz val="9"/>
            <rFont val="Tahoma"/>
            <family val="2"/>
          </rPr>
          <t>199</t>
        </r>
        <r>
          <rPr>
            <sz val="9"/>
            <rFont val="宋体"/>
            <family val="0"/>
          </rPr>
          <t>万元</t>
        </r>
        <r>
          <rPr>
            <sz val="9"/>
            <rFont val="Tahoma"/>
            <family val="2"/>
          </rPr>
          <t>3</t>
        </r>
        <r>
          <rPr>
            <sz val="9"/>
            <rFont val="宋体"/>
            <family val="0"/>
          </rPr>
          <t>、助学金补助</t>
        </r>
        <r>
          <rPr>
            <sz val="9"/>
            <rFont val="Tahoma"/>
            <family val="2"/>
          </rPr>
          <t>20</t>
        </r>
        <r>
          <rPr>
            <sz val="9"/>
            <rFont val="宋体"/>
            <family val="0"/>
          </rPr>
          <t>万元</t>
        </r>
        <r>
          <rPr>
            <sz val="9"/>
            <rFont val="Tahoma"/>
            <family val="2"/>
          </rPr>
          <t>4</t>
        </r>
        <r>
          <rPr>
            <sz val="9"/>
            <rFont val="宋体"/>
            <family val="0"/>
          </rPr>
          <t>、免学费设计补助资金</t>
        </r>
        <r>
          <rPr>
            <sz val="9"/>
            <rFont val="Tahoma"/>
            <family val="2"/>
          </rPr>
          <t>42</t>
        </r>
        <r>
          <rPr>
            <sz val="9"/>
            <rFont val="宋体"/>
            <family val="0"/>
          </rPr>
          <t>万元</t>
        </r>
        <r>
          <rPr>
            <sz val="9"/>
            <rFont val="Tahoma"/>
            <family val="2"/>
          </rPr>
          <t>5</t>
        </r>
        <r>
          <rPr>
            <sz val="9"/>
            <rFont val="宋体"/>
            <family val="0"/>
          </rPr>
          <t>、发展补助资金</t>
        </r>
        <r>
          <rPr>
            <sz val="9"/>
            <rFont val="Tahoma"/>
            <family val="2"/>
          </rPr>
          <t>39</t>
        </r>
        <r>
          <rPr>
            <sz val="9"/>
            <rFont val="宋体"/>
            <family val="0"/>
          </rPr>
          <t>万元、改善办学条件补助资金</t>
        </r>
        <r>
          <rPr>
            <sz val="9"/>
            <rFont val="Tahoma"/>
            <family val="2"/>
          </rPr>
          <t>127</t>
        </r>
        <r>
          <rPr>
            <sz val="9"/>
            <rFont val="宋体"/>
            <family val="0"/>
          </rPr>
          <t>万元。</t>
        </r>
      </text>
    </comment>
    <comment ref="A274" authorId="1">
      <text>
        <r>
          <rPr>
            <b/>
            <sz val="9"/>
            <rFont val="宋体"/>
            <family val="0"/>
          </rPr>
          <t>xb21cn:</t>
        </r>
        <r>
          <rPr>
            <sz val="9"/>
            <rFont val="宋体"/>
            <family val="0"/>
          </rPr>
          <t xml:space="preserve">
明仁幼儿园</t>
        </r>
      </text>
    </comment>
    <comment ref="A276" authorId="1">
      <text>
        <r>
          <rPr>
            <b/>
            <sz val="9"/>
            <rFont val="宋体"/>
            <family val="0"/>
          </rPr>
          <t>xb21cn:</t>
        </r>
        <r>
          <rPr>
            <sz val="9"/>
            <rFont val="宋体"/>
            <family val="0"/>
          </rPr>
          <t xml:space="preserve">
机关幼儿园</t>
        </r>
      </text>
    </comment>
    <comment ref="A287" authorId="0">
      <text>
        <r>
          <rPr>
            <sz val="9"/>
            <rFont val="宋体"/>
            <family val="0"/>
          </rPr>
          <t>xiaok:
包括九中退休人员工资</t>
        </r>
      </text>
    </comment>
    <comment ref="A292" authorId="1">
      <text>
        <r>
          <rPr>
            <b/>
            <sz val="9"/>
            <rFont val="宋体"/>
            <family val="0"/>
          </rPr>
          <t>xb21cn:</t>
        </r>
        <r>
          <rPr>
            <sz val="9"/>
            <rFont val="宋体"/>
            <family val="0"/>
          </rPr>
          <t xml:space="preserve">
五中</t>
        </r>
      </text>
    </comment>
    <comment ref="A297" authorId="1">
      <text>
        <r>
          <rPr>
            <b/>
            <sz val="9"/>
            <rFont val="宋体"/>
            <family val="0"/>
          </rPr>
          <t>xb21cn:</t>
        </r>
        <r>
          <rPr>
            <sz val="9"/>
            <rFont val="宋体"/>
            <family val="0"/>
          </rPr>
          <t xml:space="preserve">
林海中学</t>
        </r>
      </text>
    </comment>
    <comment ref="A298" authorId="1">
      <text>
        <r>
          <rPr>
            <b/>
            <sz val="9"/>
            <rFont val="宋体"/>
            <family val="0"/>
          </rPr>
          <t>xb21cn:</t>
        </r>
        <r>
          <rPr>
            <sz val="9"/>
            <rFont val="宋体"/>
            <family val="0"/>
          </rPr>
          <t xml:space="preserve">
林海小学（幼儿园）</t>
        </r>
      </text>
    </comment>
    <comment ref="A299" authorId="1">
      <text>
        <r>
          <rPr>
            <b/>
            <sz val="9"/>
            <rFont val="宋体"/>
            <family val="0"/>
          </rPr>
          <t>xb21cn:</t>
        </r>
        <r>
          <rPr>
            <sz val="9"/>
            <rFont val="宋体"/>
            <family val="0"/>
          </rPr>
          <t xml:space="preserve">
三合中学</t>
        </r>
      </text>
    </comment>
    <comment ref="A301" authorId="1">
      <text>
        <r>
          <rPr>
            <b/>
            <sz val="9"/>
            <rFont val="宋体"/>
            <family val="0"/>
          </rPr>
          <t>xb21cn:</t>
        </r>
        <r>
          <rPr>
            <sz val="9"/>
            <rFont val="宋体"/>
            <family val="0"/>
          </rPr>
          <t xml:space="preserve">
东胜中学</t>
        </r>
      </text>
    </comment>
    <comment ref="A303" authorId="3">
      <text>
        <r>
          <rPr>
            <sz val="9"/>
            <rFont val="宋体"/>
            <family val="0"/>
          </rPr>
          <t>作者:
原永胜中学已不存在，人员合并到永胜中心校，更名学永胜学校</t>
        </r>
      </text>
    </comment>
    <comment ref="A304" authorId="1">
      <text>
        <r>
          <rPr>
            <b/>
            <sz val="9"/>
            <rFont val="宋体"/>
            <family val="0"/>
          </rPr>
          <t>xb21cn:</t>
        </r>
        <r>
          <rPr>
            <sz val="9"/>
            <rFont val="宋体"/>
            <family val="0"/>
          </rPr>
          <t xml:space="preserve">
洮河中学</t>
        </r>
      </text>
    </comment>
    <comment ref="A305" authorId="1">
      <text>
        <r>
          <rPr>
            <b/>
            <sz val="9"/>
            <rFont val="宋体"/>
            <family val="0"/>
          </rPr>
          <t>xb21cn:</t>
        </r>
        <r>
          <rPr>
            <sz val="9"/>
            <rFont val="宋体"/>
            <family val="0"/>
          </rPr>
          <t xml:space="preserve">
洮河小学</t>
        </r>
      </text>
    </comment>
    <comment ref="A307" authorId="1">
      <text>
        <r>
          <rPr>
            <b/>
            <sz val="9"/>
            <rFont val="宋体"/>
            <family val="0"/>
          </rPr>
          <t>xb21cn:</t>
        </r>
        <r>
          <rPr>
            <sz val="9"/>
            <rFont val="宋体"/>
            <family val="0"/>
          </rPr>
          <t xml:space="preserve">
青山中学</t>
        </r>
      </text>
    </comment>
    <comment ref="N308" authorId="1">
      <text>
        <r>
          <rPr>
            <b/>
            <sz val="9"/>
            <rFont val="宋体"/>
            <family val="0"/>
          </rPr>
          <t>xb21cn:</t>
        </r>
        <r>
          <rPr>
            <sz val="9"/>
            <rFont val="宋体"/>
            <family val="0"/>
          </rPr>
          <t xml:space="preserve">
工作经费5万元。</t>
        </r>
      </text>
    </comment>
    <comment ref="A310" authorId="3">
      <text>
        <r>
          <rPr>
            <sz val="9"/>
            <rFont val="宋体"/>
            <family val="0"/>
          </rPr>
          <t>作者:
包括牧场小学</t>
        </r>
      </text>
    </comment>
    <comment ref="A311" authorId="1">
      <text>
        <r>
          <rPr>
            <b/>
            <sz val="9"/>
            <rFont val="宋体"/>
            <family val="0"/>
          </rPr>
          <t>xb21cn:</t>
        </r>
        <r>
          <rPr>
            <sz val="9"/>
            <rFont val="宋体"/>
            <family val="0"/>
          </rPr>
          <t xml:space="preserve">
德顺中学</t>
        </r>
      </text>
    </comment>
    <comment ref="A313" authorId="1">
      <text>
        <r>
          <rPr>
            <b/>
            <sz val="9"/>
            <rFont val="宋体"/>
            <family val="0"/>
          </rPr>
          <t>xb21cn:</t>
        </r>
        <r>
          <rPr>
            <sz val="9"/>
            <rFont val="宋体"/>
            <family val="0"/>
          </rPr>
          <t xml:space="preserve">
金祥中学</t>
        </r>
      </text>
    </comment>
    <comment ref="A321" authorId="3">
      <text>
        <r>
          <rPr>
            <sz val="9"/>
            <rFont val="宋体"/>
            <family val="0"/>
          </rPr>
          <t>作者:
包含平台镇中学</t>
        </r>
      </text>
    </comment>
    <comment ref="J321" authorId="1">
      <text>
        <r>
          <rPr>
            <b/>
            <sz val="9"/>
            <rFont val="宋体"/>
            <family val="0"/>
          </rPr>
          <t>xb21cn:</t>
        </r>
        <r>
          <rPr>
            <sz val="9"/>
            <rFont val="宋体"/>
            <family val="0"/>
          </rPr>
          <t xml:space="preserve">
教育附加5万。</t>
        </r>
      </text>
    </comment>
    <comment ref="A324" authorId="3">
      <text>
        <r>
          <rPr>
            <sz val="9"/>
            <rFont val="宋体"/>
            <family val="0"/>
          </rPr>
          <t>作者:
包含镇南中心校\镇南中学</t>
        </r>
      </text>
    </comment>
    <comment ref="A325" authorId="1">
      <text>
        <r>
          <rPr>
            <b/>
            <sz val="9"/>
            <rFont val="宋体"/>
            <family val="0"/>
          </rPr>
          <t>xb21cn:</t>
        </r>
        <r>
          <rPr>
            <sz val="9"/>
            <rFont val="宋体"/>
            <family val="0"/>
          </rPr>
          <t xml:space="preserve">
铁路幼儿园</t>
        </r>
      </text>
    </comment>
    <comment ref="N330" authorId="1">
      <text>
        <r>
          <rPr>
            <b/>
            <sz val="9"/>
            <rFont val="宋体"/>
            <family val="0"/>
          </rPr>
          <t>xb21cn:</t>
        </r>
        <r>
          <rPr>
            <sz val="9"/>
            <rFont val="宋体"/>
            <family val="0"/>
          </rPr>
          <t xml:space="preserve">
1、训练经费150万元；</t>
        </r>
      </text>
    </comment>
    <comment ref="N331" authorId="1">
      <text>
        <r>
          <rPr>
            <b/>
            <sz val="9"/>
            <rFont val="宋体"/>
            <family val="0"/>
          </rPr>
          <t>xb21cn:</t>
        </r>
        <r>
          <rPr>
            <sz val="9"/>
            <rFont val="宋体"/>
            <family val="0"/>
          </rPr>
          <t xml:space="preserve">
1、设备更新110万元；2、维修200万元；3、购车184万元（两年）合计494万元.</t>
        </r>
      </text>
    </comment>
    <comment ref="J333" authorId="1">
      <text>
        <r>
          <rPr>
            <b/>
            <sz val="9"/>
            <rFont val="宋体"/>
            <family val="0"/>
          </rPr>
          <t>xb21cn:</t>
        </r>
        <r>
          <rPr>
            <sz val="9"/>
            <rFont val="宋体"/>
            <family val="0"/>
          </rPr>
          <t xml:space="preserve">
工作经费及其他</t>
        </r>
      </text>
    </comment>
    <comment ref="N334" authorId="1">
      <text>
        <r>
          <rPr>
            <b/>
            <sz val="9"/>
            <rFont val="宋体"/>
            <family val="0"/>
          </rPr>
          <t>xb21cn:</t>
        </r>
        <r>
          <rPr>
            <sz val="9"/>
            <rFont val="宋体"/>
            <family val="0"/>
          </rPr>
          <t xml:space="preserve">
人口普查56万元。</t>
        </r>
      </text>
    </comment>
    <comment ref="A335" authorId="2">
      <text>
        <r>
          <rPr>
            <b/>
            <sz val="9"/>
            <rFont val="Tahoma"/>
            <family val="2"/>
          </rPr>
          <t>Administrator:</t>
        </r>
        <r>
          <rPr>
            <sz val="9"/>
            <rFont val="Tahoma"/>
            <family val="2"/>
          </rPr>
          <t xml:space="preserve">
</t>
        </r>
        <r>
          <rPr>
            <sz val="9"/>
            <rFont val="宋体"/>
            <family val="0"/>
          </rPr>
          <t>市场监督管理局</t>
        </r>
      </text>
    </comment>
    <comment ref="J336" authorId="1">
      <text>
        <r>
          <rPr>
            <b/>
            <sz val="9"/>
            <rFont val="宋体"/>
            <family val="0"/>
          </rPr>
          <t>xb21cn:</t>
        </r>
        <r>
          <rPr>
            <sz val="9"/>
            <rFont val="宋体"/>
            <family val="0"/>
          </rPr>
          <t xml:space="preserve">
</t>
        </r>
      </text>
    </comment>
    <comment ref="N336" authorId="1">
      <text>
        <r>
          <rPr>
            <b/>
            <sz val="9"/>
            <rFont val="宋体"/>
            <family val="0"/>
          </rPr>
          <t>xb21cn:</t>
        </r>
        <r>
          <rPr>
            <sz val="9"/>
            <rFont val="宋体"/>
            <family val="0"/>
          </rPr>
          <t xml:space="preserve">
维稳和疫情防控及其他</t>
        </r>
      </text>
    </comment>
    <comment ref="H338" authorId="2">
      <text>
        <r>
          <rPr>
            <sz val="9"/>
            <rFont val="宋体"/>
            <family val="0"/>
          </rPr>
          <t>Administrator:
人员工资</t>
        </r>
      </text>
    </comment>
    <comment ref="J338" authorId="2">
      <text>
        <r>
          <rPr>
            <b/>
            <sz val="9"/>
            <rFont val="Tahoma"/>
            <family val="2"/>
          </rPr>
          <t>Administrator:</t>
        </r>
        <r>
          <rPr>
            <sz val="9"/>
            <rFont val="Tahoma"/>
            <family val="2"/>
          </rPr>
          <t xml:space="preserve">
</t>
        </r>
        <r>
          <rPr>
            <sz val="9"/>
            <rFont val="宋体"/>
            <family val="0"/>
          </rPr>
          <t>预算上年数</t>
        </r>
        <r>
          <rPr>
            <sz val="9"/>
            <rFont val="Tahoma"/>
            <family val="2"/>
          </rPr>
          <t>63.6</t>
        </r>
        <r>
          <rPr>
            <sz val="9"/>
            <rFont val="宋体"/>
            <family val="0"/>
          </rPr>
          <t>万元</t>
        </r>
      </text>
    </comment>
    <comment ref="M338" authorId="2">
      <text>
        <r>
          <rPr>
            <b/>
            <sz val="9"/>
            <rFont val="Tahoma"/>
            <family val="2"/>
          </rPr>
          <t>Administrator:</t>
        </r>
        <r>
          <rPr>
            <sz val="9"/>
            <rFont val="Tahoma"/>
            <family val="2"/>
          </rPr>
          <t xml:space="preserve">
</t>
        </r>
        <r>
          <rPr>
            <sz val="9"/>
            <rFont val="宋体"/>
            <family val="0"/>
          </rPr>
          <t>提前下达：</t>
        </r>
        <r>
          <rPr>
            <sz val="9"/>
            <rFont val="Tahoma"/>
            <family val="2"/>
          </rPr>
          <t>885.6</t>
        </r>
        <r>
          <rPr>
            <sz val="9"/>
            <rFont val="宋体"/>
            <family val="0"/>
          </rPr>
          <t>万元。其中：机关事业单位养老保险制度改革</t>
        </r>
        <r>
          <rPr>
            <sz val="9"/>
            <rFont val="Tahoma"/>
            <family val="2"/>
          </rPr>
          <t>732</t>
        </r>
        <r>
          <rPr>
            <sz val="9"/>
            <rFont val="宋体"/>
            <family val="0"/>
          </rPr>
          <t>万元；</t>
        </r>
        <r>
          <rPr>
            <sz val="9"/>
            <rFont val="Tahoma"/>
            <family val="2"/>
          </rPr>
          <t>60</t>
        </r>
        <r>
          <rPr>
            <sz val="9"/>
            <rFont val="宋体"/>
            <family val="0"/>
          </rPr>
          <t>周岁以上农村建档立卡贫困人口补助资金</t>
        </r>
        <r>
          <rPr>
            <sz val="9"/>
            <rFont val="Tahoma"/>
            <family val="2"/>
          </rPr>
          <t>153.6</t>
        </r>
        <r>
          <rPr>
            <sz val="9"/>
            <rFont val="宋体"/>
            <family val="0"/>
          </rPr>
          <t>万元</t>
        </r>
      </text>
    </comment>
    <comment ref="N339" authorId="1">
      <text>
        <r>
          <rPr>
            <b/>
            <sz val="9"/>
            <rFont val="宋体"/>
            <family val="0"/>
          </rPr>
          <t>xb21cn:</t>
        </r>
        <r>
          <rPr>
            <sz val="9"/>
            <rFont val="宋体"/>
            <family val="0"/>
          </rPr>
          <t xml:space="preserve">
国企改制社区人员经费54.24万元.</t>
        </r>
      </text>
    </comment>
    <comment ref="M340" authorId="2">
      <text>
        <r>
          <rPr>
            <b/>
            <sz val="9"/>
            <rFont val="Tahoma"/>
            <family val="2"/>
          </rPr>
          <t>Administrator:</t>
        </r>
        <r>
          <rPr>
            <sz val="9"/>
            <rFont val="Tahoma"/>
            <family val="2"/>
          </rPr>
          <t xml:space="preserve">
</t>
        </r>
        <r>
          <rPr>
            <sz val="9"/>
            <rFont val="宋体"/>
            <family val="0"/>
          </rPr>
          <t>提前下达：白财农指【</t>
        </r>
        <r>
          <rPr>
            <sz val="9"/>
            <rFont val="Tahoma"/>
            <family val="2"/>
          </rPr>
          <t>2020</t>
        </r>
        <r>
          <rPr>
            <sz val="9"/>
            <rFont val="宋体"/>
            <family val="0"/>
          </rPr>
          <t>】</t>
        </r>
        <r>
          <rPr>
            <sz val="9"/>
            <rFont val="Tahoma"/>
            <family val="2"/>
          </rPr>
          <t>119</t>
        </r>
        <r>
          <rPr>
            <sz val="9"/>
            <rFont val="宋体"/>
            <family val="0"/>
          </rPr>
          <t>号国有贫困农场扶贫资金</t>
        </r>
        <r>
          <rPr>
            <sz val="9"/>
            <rFont val="Tahoma"/>
            <family val="2"/>
          </rPr>
          <t>149</t>
        </r>
        <r>
          <rPr>
            <sz val="9"/>
            <rFont val="宋体"/>
            <family val="0"/>
          </rPr>
          <t>万元
结转资金：</t>
        </r>
        <r>
          <rPr>
            <sz val="9"/>
            <rFont val="Tahoma"/>
            <family val="2"/>
          </rPr>
          <t>18</t>
        </r>
        <r>
          <rPr>
            <sz val="9"/>
            <rFont val="宋体"/>
            <family val="0"/>
          </rPr>
          <t>万元。合计</t>
        </r>
        <r>
          <rPr>
            <sz val="9"/>
            <rFont val="Tahoma"/>
            <family val="2"/>
          </rPr>
          <t>167</t>
        </r>
        <r>
          <rPr>
            <sz val="9"/>
            <rFont val="宋体"/>
            <family val="0"/>
          </rPr>
          <t>万元。</t>
        </r>
      </text>
    </comment>
    <comment ref="N340" authorId="1">
      <text>
        <r>
          <rPr>
            <b/>
            <sz val="9"/>
            <rFont val="宋体"/>
            <family val="0"/>
          </rPr>
          <t>xb21cn:</t>
        </r>
        <r>
          <rPr>
            <sz val="9"/>
            <rFont val="宋体"/>
            <family val="0"/>
          </rPr>
          <t xml:space="preserve">
国企改制社区人员经费90.96万元。</t>
        </r>
      </text>
    </comment>
    <comment ref="J348" authorId="1">
      <text>
        <r>
          <rPr>
            <b/>
            <sz val="9"/>
            <rFont val="宋体"/>
            <family val="0"/>
          </rPr>
          <t>xb21cn:</t>
        </r>
        <r>
          <rPr>
            <sz val="9"/>
            <rFont val="宋体"/>
            <family val="0"/>
          </rPr>
          <t xml:space="preserve">
2020年城乡居民医疗保险地方配套</t>
        </r>
      </text>
    </comment>
    <comment ref="N348" authorId="2">
      <text>
        <r>
          <rPr>
            <b/>
            <sz val="9"/>
            <rFont val="Tahoma"/>
            <family val="2"/>
          </rPr>
          <t xml:space="preserve">Administrator:
</t>
        </r>
        <r>
          <rPr>
            <b/>
            <sz val="9"/>
            <rFont val="宋体"/>
            <family val="0"/>
          </rPr>
          <t>预算去年数：</t>
        </r>
        <r>
          <rPr>
            <sz val="9"/>
            <rFont val="Tahoma"/>
            <family val="2"/>
          </rPr>
          <t xml:space="preserve">
1</t>
        </r>
        <r>
          <rPr>
            <sz val="9"/>
            <rFont val="宋体"/>
            <family val="0"/>
          </rPr>
          <t>、城乡居民基本医疗保险</t>
        </r>
        <r>
          <rPr>
            <sz val="9"/>
            <rFont val="Tahoma"/>
            <family val="2"/>
          </rPr>
          <t>1550.51</t>
        </r>
        <r>
          <rPr>
            <sz val="9"/>
            <rFont val="宋体"/>
            <family val="0"/>
          </rPr>
          <t xml:space="preserve">万元
</t>
        </r>
        <r>
          <rPr>
            <sz val="9"/>
            <rFont val="Tahoma"/>
            <family val="2"/>
          </rPr>
          <t>2</t>
        </r>
        <r>
          <rPr>
            <sz val="9"/>
            <rFont val="宋体"/>
            <family val="0"/>
          </rPr>
          <t>、城乡低保居民基本医疗保险</t>
        </r>
        <r>
          <rPr>
            <sz val="9"/>
            <rFont val="Tahoma"/>
            <family val="2"/>
          </rPr>
          <t>540.707</t>
        </r>
        <r>
          <rPr>
            <sz val="9"/>
            <rFont val="宋体"/>
            <family val="0"/>
          </rPr>
          <t>；</t>
        </r>
        <r>
          <rPr>
            <sz val="9"/>
            <rFont val="Tahoma"/>
            <family val="2"/>
          </rPr>
          <t>3</t>
        </r>
        <r>
          <rPr>
            <sz val="9"/>
            <rFont val="宋体"/>
            <family val="0"/>
          </rPr>
          <t>、</t>
        </r>
        <r>
          <rPr>
            <sz val="9"/>
            <rFont val="Tahoma"/>
            <family val="2"/>
          </rPr>
          <t>2020</t>
        </r>
        <r>
          <rPr>
            <sz val="9"/>
            <rFont val="宋体"/>
            <family val="0"/>
          </rPr>
          <t>年城乡居民医疗保险地方配套</t>
        </r>
        <r>
          <rPr>
            <sz val="9"/>
            <rFont val="Tahoma"/>
            <family val="2"/>
          </rPr>
          <t>1000</t>
        </r>
        <r>
          <rPr>
            <sz val="9"/>
            <rFont val="宋体"/>
            <family val="0"/>
          </rPr>
          <t>万元。合计</t>
        </r>
        <r>
          <rPr>
            <sz val="9"/>
            <rFont val="Tahoma"/>
            <family val="2"/>
          </rPr>
          <t>3091.22</t>
        </r>
        <r>
          <rPr>
            <sz val="9"/>
            <rFont val="宋体"/>
            <family val="0"/>
          </rPr>
          <t>万元。</t>
        </r>
      </text>
    </comment>
    <comment ref="N349" authorId="1">
      <text>
        <r>
          <rPr>
            <b/>
            <sz val="9"/>
            <rFont val="宋体"/>
            <family val="0"/>
          </rPr>
          <t>xb21cn:</t>
        </r>
        <r>
          <rPr>
            <sz val="9"/>
            <rFont val="宋体"/>
            <family val="0"/>
          </rPr>
          <t xml:space="preserve">
全区可研、前期费用500万元。壮大农村经济200万。</t>
        </r>
      </text>
    </comment>
  </commentList>
</comments>
</file>

<file path=xl/sharedStrings.xml><?xml version="1.0" encoding="utf-8"?>
<sst xmlns="http://schemas.openxmlformats.org/spreadsheetml/2006/main" count="748" uniqueCount="587">
  <si>
    <t>表七</t>
  </si>
  <si>
    <t>2021年部门预算项目支出调整表</t>
  </si>
  <si>
    <t xml:space="preserve">                                                                                    </t>
  </si>
  <si>
    <t xml:space="preserve">                           单位：万元</t>
  </si>
  <si>
    <t xml:space="preserve">         项目</t>
  </si>
  <si>
    <r>
      <t>2021</t>
    </r>
    <r>
      <rPr>
        <b/>
        <sz val="10"/>
        <rFont val="宋体"/>
        <family val="0"/>
      </rPr>
      <t>收入预算数</t>
    </r>
  </si>
  <si>
    <t>2021年部门预算支出</t>
  </si>
  <si>
    <t>预算调整金额</t>
  </si>
  <si>
    <t>预算调整事项</t>
  </si>
  <si>
    <t>部门</t>
  </si>
  <si>
    <t>小计</t>
  </si>
  <si>
    <t>财政配套</t>
  </si>
  <si>
    <t>人员工资</t>
  </si>
  <si>
    <t>公务费</t>
  </si>
  <si>
    <t>取暖费</t>
  </si>
  <si>
    <t>其他</t>
  </si>
  <si>
    <t>转移     支付</t>
  </si>
  <si>
    <t>项目支出</t>
  </si>
  <si>
    <t>上级</t>
  </si>
  <si>
    <t>本级</t>
  </si>
  <si>
    <t>总  计</t>
  </si>
  <si>
    <t>社保科</t>
  </si>
  <si>
    <t>一、中共白城市洮北区委老干部局</t>
  </si>
  <si>
    <t>（一）老干部局</t>
  </si>
  <si>
    <t>公务费1万，走访6万，房屋维修100万</t>
  </si>
  <si>
    <t>（二）特需公用经费</t>
  </si>
  <si>
    <t>公用经费9.04万，特需经费5万</t>
  </si>
  <si>
    <t>（三）体检费</t>
  </si>
  <si>
    <t>体检费</t>
  </si>
  <si>
    <t>（四）涉老部门经费</t>
  </si>
  <si>
    <t>1.关工委</t>
  </si>
  <si>
    <t>经费6万</t>
  </si>
  <si>
    <t>2.老体协、书画</t>
  </si>
  <si>
    <t>老体协经费</t>
  </si>
  <si>
    <t>白城市洮北区残疾人联合会</t>
  </si>
  <si>
    <t>经费2.1万</t>
  </si>
  <si>
    <r>
      <t>存量返还</t>
    </r>
    <r>
      <rPr>
        <b/>
        <sz val="10"/>
        <color indexed="8"/>
        <rFont val="Arial"/>
        <family val="2"/>
      </rPr>
      <t>120</t>
    </r>
    <r>
      <rPr>
        <b/>
        <sz val="10"/>
        <color indexed="8"/>
        <rFont val="宋体"/>
        <family val="0"/>
      </rPr>
      <t>万；王再英伤残津贴及护理费6.72万</t>
    </r>
  </si>
  <si>
    <t>经费</t>
  </si>
  <si>
    <t>三、洮北区民政系统</t>
  </si>
  <si>
    <t>白城市洮北区民政局</t>
  </si>
  <si>
    <t>经费2.8万，残疾人671.1万，社工岗1034.7万</t>
  </si>
  <si>
    <t>存量返还59.37万；养老机构电路隐患排查0.8万；残疾人1177.24万；社工岗939.3万；农村社会福利服务机构财产险11.53万；於嗣棋五险一金1.56万</t>
  </si>
  <si>
    <t>养老机构电路隐患排查；农村社会福利服务机构财产险等</t>
  </si>
  <si>
    <t>白城市洮北区社会福利服务中心</t>
  </si>
  <si>
    <t>返款</t>
  </si>
  <si>
    <t>白城市洮北区婚姻登记处</t>
  </si>
  <si>
    <t>经费40万</t>
  </si>
  <si>
    <t>4.白城市洮北区地名委员会办公室</t>
  </si>
  <si>
    <t>人员运转经费</t>
  </si>
  <si>
    <t>白城市洮北区革命公墓管理处</t>
  </si>
  <si>
    <t>人员运行经费</t>
  </si>
  <si>
    <t>6.白城市洮北区殡葬管理所</t>
  </si>
  <si>
    <t>四、洮北区卫生健康系统</t>
  </si>
  <si>
    <t>1.白城市洮北区卫生健康局</t>
  </si>
  <si>
    <t>公务费3.8万 ，其他10.1万，转移支付92.5万，创城30万，鼠防20万，计生奖扶配套134万，独生子女63.6万，孤寡老人3.5万，走访慰问5万</t>
  </si>
  <si>
    <t>经费3万；走访8.5万；疫苗追溯系统0.74万</t>
  </si>
  <si>
    <t>2.白城市洮北区妇幼保健计划生育服务中心</t>
  </si>
  <si>
    <t>白城市洮北区卫生监督所</t>
  </si>
  <si>
    <t>经费1.6万，临聘工资46.8万，扶贫饮水安全检测90.8万</t>
  </si>
  <si>
    <t>经费0.8万；百合花园安全检测6.26万；临聘工资61.1万；居民用水检测90.8万；防疫631.49万</t>
  </si>
  <si>
    <t>居民用水检测；防疫经费</t>
  </si>
  <si>
    <t>4.洮北区卫生院（全额）</t>
  </si>
  <si>
    <t>（1）白城市洮北区林海镇卫生院</t>
  </si>
  <si>
    <t>（2）白城市洮北区洮河镇卫生院</t>
  </si>
  <si>
    <t>（3）白城市洮北区金祥乡卫生院</t>
  </si>
  <si>
    <t>（4）白城市洮北区东风乡卫生院</t>
  </si>
  <si>
    <t>（5）白城市洮北区青山镇卫生院</t>
  </si>
  <si>
    <t>（6）白城市洮北区德顺乡卫生院</t>
  </si>
  <si>
    <t>（7）白城市洮北区平台镇卫生院</t>
  </si>
  <si>
    <t>白城市洮北区到保镇卫生院</t>
  </si>
  <si>
    <t>能力提升建设</t>
  </si>
  <si>
    <t>能力提升建设经费</t>
  </si>
  <si>
    <t>（9）白城市洮北区东胜乡中心卫生院</t>
  </si>
  <si>
    <t>（10）白城市洮北区永胜卫生院</t>
  </si>
  <si>
    <t>（11）白城市洮北区平安镇中心卫生院</t>
  </si>
  <si>
    <t>（12）白城市洮北区三合乡卫生院</t>
  </si>
  <si>
    <t>（13）白城市洮北区岭下镇中心卫生院</t>
  </si>
  <si>
    <t>（14）白城市洮北区海明社区卫生服务中心</t>
  </si>
  <si>
    <t>（15）白城市洮北区明仁社区卫生服务中心</t>
  </si>
  <si>
    <t>（16）白城市洮北区长庆社区卫生服务中心</t>
  </si>
  <si>
    <t>（17）白城市洮北区新立社区卫生服务中心</t>
  </si>
  <si>
    <t>（18）白城市洮北区幸福社区卫生服务中心</t>
  </si>
  <si>
    <t xml:space="preserve"> (19)白城市洮北区大岭卫生院</t>
  </si>
  <si>
    <t>5.医院(差额)</t>
  </si>
  <si>
    <t>（1）白城市洮北区整骨医院</t>
  </si>
  <si>
    <t>（2）白城市医院</t>
  </si>
  <si>
    <t>工资2197.5万，体检费30万</t>
  </si>
  <si>
    <t>工资1593万；征兵体检64.5；医共体41万</t>
  </si>
  <si>
    <t>五、洮北区退役军人事务局</t>
  </si>
  <si>
    <t>1.白城市洮北区退役军人事务局</t>
  </si>
  <si>
    <t xml:space="preserve">经费16.5万；退役士兵自主就业一次性补助费60万元（地方）；退役大学生一次性奖励金32万元 ；退役士兵待分配期间生活补助费12万； 复员干部杨威生活补助费，补缴社保费2.6万元；复员干部陈文国取暖费0.06万元；春节、八一慰问物资费100万元 ；义务兵优待金246.5万元（区配套）；军转干部工资145.3万元；付海发抚恤26.83万元；建国前企业退休人员补助3.3万元；军事栏目制作费20万元。
</t>
  </si>
  <si>
    <t>军转干部84万；退役大学生一次性奖励15.8万；走访58.7万；干休所抚恤死亡26.83万；建国前退休到企业人员补助3.3万；军事栏目制作费20万；军人立功奖励3.26万；垫付退役军人住院费10万；无军籍退休医疗缴费61.72万</t>
  </si>
  <si>
    <t>2.白城市洮北区烈士陵园管理中心</t>
  </si>
  <si>
    <t>六、洮北区人力资源和社会保障系统</t>
  </si>
  <si>
    <t>1.白城市洮北区人力资源和社会保障局</t>
  </si>
  <si>
    <t>公务费28.3万；事业单位、委培生考试考务费100万元；2公益岗补贴3177.7万元（3177.7万元-上级公益岗补贴2110万元上级-上级辅助岗补贴110.16万元-上级社工补助12万元=本级945.54万</t>
  </si>
  <si>
    <t>教育职称评审3.82万；招聘65万；公益岗2492.4万</t>
  </si>
  <si>
    <t>白城市洮北区就业服务局</t>
  </si>
  <si>
    <t>经费6.7万；扶贫公益岗33万；实训基地两书一案18万</t>
  </si>
  <si>
    <t>经费20万；扶贫公益岗21.85万；两书一案18万</t>
  </si>
  <si>
    <t>经建科</t>
  </si>
  <si>
    <t>一、白城市洮北区住房和城乡建设局</t>
  </si>
  <si>
    <t>1.白城市洮北区住房和城乡建设局</t>
  </si>
  <si>
    <t>公务费21万；复员兵五险一金43.67万；环卫一体化796.7万；创城20万</t>
  </si>
  <si>
    <t>经费3.16万；退役士兵五险一金32.5万；环卫一体287.8万；创城101.7万；自然灾害普查10万；公铁立交桥加固280万；居民楼安全改造113.6万；危房改造21.525万</t>
  </si>
  <si>
    <t>2.白城市洮北区保障性住房管理中心</t>
  </si>
  <si>
    <t>白城市洮北区房屋征收经办中心</t>
  </si>
  <si>
    <t>二、白城市洮北区发展和改革局</t>
  </si>
  <si>
    <t>白城市洮北区发展改革局</t>
  </si>
  <si>
    <t>经费19万；十四五规划50万</t>
  </si>
  <si>
    <t>经费30万；十四五规划46万</t>
  </si>
  <si>
    <t>洮北区价格认证中心</t>
  </si>
  <si>
    <t>洮北区能源产业服务中心</t>
  </si>
  <si>
    <t>经费10万；绿电产业园展览馆建设13万</t>
  </si>
  <si>
    <t>经费，绿电产业园展览馆建设</t>
  </si>
  <si>
    <t>三、白城市洮北区交通运输局</t>
  </si>
  <si>
    <t>1.交通局机关</t>
  </si>
  <si>
    <t>公务费19.84万；农村道路养护160万；客运站100万</t>
  </si>
  <si>
    <t>经费20万；农村道路养护100万；客运站105万</t>
  </si>
  <si>
    <t>2.公路管理段</t>
  </si>
  <si>
    <t>3.运输管理所</t>
  </si>
  <si>
    <t>人员运行经费90万省劳模补助11.81万</t>
  </si>
  <si>
    <t>四、白城市洮北区总工会</t>
  </si>
  <si>
    <t>公务费0.8万；走访40；劳模14.76万</t>
  </si>
  <si>
    <t>走访40；劳模补助14.76万</t>
  </si>
  <si>
    <t>五、白城市洮北区经济局</t>
  </si>
  <si>
    <t>白城市洮北区经济局</t>
  </si>
  <si>
    <t>2.中小企业服务中心</t>
  </si>
  <si>
    <t>白城市洮北区应急管理局</t>
  </si>
  <si>
    <t>经费10.7万；自然灾害普查35.5万元；办公楼维修50万元；春季防火、宣传、培训20万元；应急指挥中心建设55万元</t>
  </si>
  <si>
    <t>经费113.1万；自然灾害普查45.5万；办公楼维修50万；安全生产月10万；应急指挥中心55万；执法车25万；防汛物资30万；长庆街有害气体处置6.23万</t>
  </si>
  <si>
    <t>安全生产月经费；购置执法车；防汛物资；长庆街有害气体处置</t>
  </si>
  <si>
    <t>白城市洮北区项目服务中心</t>
  </si>
  <si>
    <t>招商</t>
  </si>
  <si>
    <t>八、白城市洮北区环境保护局</t>
  </si>
  <si>
    <t>公务费3.54万；临聘大学生30.6万</t>
  </si>
  <si>
    <t>临聘大学生27.5万</t>
  </si>
  <si>
    <t>九、洮北区城市管理系统</t>
  </si>
  <si>
    <t>白城市洮北区城市管理执法大队</t>
  </si>
  <si>
    <t>经费218.8万，五险一金432万；御寒厅52.8万</t>
  </si>
  <si>
    <t>经费342万；五险一金324万；御寒厅39.6万；办公用房改造148.5万</t>
  </si>
  <si>
    <t>办公用房改造</t>
  </si>
  <si>
    <t>2.白城市洮北区环境卫生管理处</t>
  </si>
  <si>
    <t>企业在职19人工资及五险一金101.3万元及退休25人工资71.7万元 ；燃油费450万元车；劳务费（环卫临时工及招聘司机工资等）1355万元； 补交招聘司机26人五险一金（2016年开始补交）123.24万元；劳模刘平退休一次性补贴9.3万元；购置融雪剂40万元；杨友祥劳模退休补贴11.81万元；运转经费408.4万元</t>
  </si>
  <si>
    <t>临时工工资990万；燃油20万；劳模21.11万；运转经费485万</t>
  </si>
  <si>
    <t>白城市洮北区市容环境服务中心</t>
  </si>
  <si>
    <t>临时工工资48万元；工作经费20.6万；企业在职及退休工资69.5万元；临时工工资4.8万（2人）；路灯电费500万元；亮化经费54.5万元；走访慰问一线职工30.5万元；维修改造27.25万</t>
  </si>
  <si>
    <t>临时工工资52.24万；电费284.46万；亮化54.5万；走访慰问70.5万；苗圃维修改造129.57万；维修仓库屋顶24万；富华苑小区化粪池维修25万；垃圾场项目228.8万；运转经费420万</t>
  </si>
  <si>
    <t>苗圃维修；富华苑小区化粪池维修；垃圾场</t>
  </si>
  <si>
    <t>十一、白城市洮北区扶贫开发办公室</t>
  </si>
  <si>
    <t>行财科</t>
  </si>
  <si>
    <t>一、白城市洮北区海明街道办事处</t>
  </si>
  <si>
    <t>洮北区海明办事处</t>
  </si>
  <si>
    <t>经费16.9万；两委工资社区书记补助6.76万；其他社区37.48万；维修20万</t>
  </si>
  <si>
    <t>两委工资4.6万；退役士兵自主择业0.9万；工作经费44万；创城22.8万；办公用房维修72万；设备购置2.5万</t>
  </si>
  <si>
    <t>创城；办公用房维修</t>
  </si>
  <si>
    <t>1.民生社区</t>
  </si>
  <si>
    <t>2.民福社区</t>
  </si>
  <si>
    <t>3.解放社区</t>
  </si>
  <si>
    <t>4.丹顶鹤社区</t>
  </si>
  <si>
    <t>5.海翔社区</t>
  </si>
  <si>
    <t>6.海兴社区</t>
  </si>
  <si>
    <t>二、白城市洮北区铁东街道办事处</t>
  </si>
  <si>
    <t>洮北区铁东办事处</t>
  </si>
  <si>
    <t>两委工资、社区书记补助、社区经费</t>
  </si>
  <si>
    <t>两委工资3.02万；办公设施改造20万；经费20万</t>
  </si>
  <si>
    <t>1.明珠社区</t>
  </si>
  <si>
    <t>2.通途社区</t>
  </si>
  <si>
    <t>3.曙光社区</t>
  </si>
  <si>
    <t>4.爱民社区</t>
  </si>
  <si>
    <t>三、白城市洮北区新立街道办事处</t>
  </si>
  <si>
    <t>洮北区新立办事处</t>
  </si>
  <si>
    <t>两委工资、社区书记补助、社区经费41.55万；维修费100万；创城7.8万；退役士兵自主择业2.65万</t>
  </si>
  <si>
    <t>两委工资4.4万；退役士兵自主择业2.65万；工作经费15万；创城7.8万；办公用房维修134万；七眼水井15.65万</t>
  </si>
  <si>
    <t>办公用房维修；七眼水井</t>
  </si>
  <si>
    <t>1.长利社区</t>
  </si>
  <si>
    <t>2.新安社区</t>
  </si>
  <si>
    <t>3.铁西社区</t>
  </si>
  <si>
    <t>4.长富社区</t>
  </si>
  <si>
    <t>四、白城市洮北区瑞光街道办事处</t>
  </si>
  <si>
    <t>洮北区瑞光办事处</t>
  </si>
  <si>
    <t>两委工资、社区书记补助、社区经费37.47万；维修费80万</t>
  </si>
  <si>
    <t>两委工资6.06万；办公设施改造65万；经费34.56万；创城66.1万</t>
  </si>
  <si>
    <t>创城经费</t>
  </si>
  <si>
    <t>1.瑞庆社区</t>
  </si>
  <si>
    <t>2.新村社区</t>
  </si>
  <si>
    <t>3.军民社区</t>
  </si>
  <si>
    <t>4.灯塔社区</t>
  </si>
  <si>
    <t>5.瑞明社区</t>
  </si>
  <si>
    <r>
      <t>6</t>
    </r>
    <r>
      <rPr>
        <sz val="10"/>
        <rFont val="宋体"/>
        <family val="0"/>
      </rPr>
      <t>.果树场社区</t>
    </r>
  </si>
  <si>
    <t>7人社区工资</t>
  </si>
  <si>
    <t>五、白城市洮北区新华街道办事处</t>
  </si>
  <si>
    <t>办事处</t>
  </si>
  <si>
    <t>两委工资、社区书记补助、社区经费66.74万；维修费100万</t>
  </si>
  <si>
    <t>两委工资6.6万；经费30万；创城23.4万</t>
  </si>
  <si>
    <t>1.长青社区</t>
  </si>
  <si>
    <t>2.胜利社区</t>
  </si>
  <si>
    <t>3.新兴社区</t>
  </si>
  <si>
    <t>4.民主社区</t>
  </si>
  <si>
    <t>5.建设社区</t>
  </si>
  <si>
    <t>6.工人街社区</t>
  </si>
  <si>
    <t>7.和平社区</t>
  </si>
  <si>
    <t>六、白城市洮北区明仁街道办事处</t>
  </si>
  <si>
    <t>两委工资、社区书记补助、社区经费66.73万；维修费200万</t>
  </si>
  <si>
    <t>两委工资5.6万；办公设施改造140万；经费51万；创城0.39万</t>
  </si>
  <si>
    <t>1.明仁社区</t>
  </si>
  <si>
    <t>2.红叶社区</t>
  </si>
  <si>
    <t>3.文化社区</t>
  </si>
  <si>
    <t>4.兴业社区</t>
  </si>
  <si>
    <t>5.明盛社区</t>
  </si>
  <si>
    <t>6.通业社区</t>
  </si>
  <si>
    <t>7.日升社区</t>
  </si>
  <si>
    <t>七、白城市洮北区长庆街道办事处</t>
  </si>
  <si>
    <t>两委工资、社区书记补助、社区经费65.56万；创城39万；人大代表2万</t>
  </si>
  <si>
    <t>两委工资6.8万；人大代表建设2万；经费42.5万；创城39万</t>
  </si>
  <si>
    <t>1.丰华园社区</t>
  </si>
  <si>
    <t>2.跃辉社区</t>
  </si>
  <si>
    <t>3.馨华园社区</t>
  </si>
  <si>
    <t>4.白鹤社区</t>
  </si>
  <si>
    <t>5.安居社区</t>
  </si>
  <si>
    <t>6.百福社区</t>
  </si>
  <si>
    <t>7.馨安、新居社区</t>
  </si>
  <si>
    <t>八、中共白城市洮北区纪律检查委员会</t>
  </si>
  <si>
    <t>公务费146.06万；办案经费200万</t>
  </si>
  <si>
    <t>九、中共白城市洮北区委办公室</t>
  </si>
  <si>
    <t>十、中共白城市洮北区委组织部</t>
  </si>
  <si>
    <t>经费59.84万；非公党建20万</t>
  </si>
  <si>
    <t>干部档案室建设</t>
  </si>
  <si>
    <t>十一、中共白城市洮北区委宣传部</t>
  </si>
  <si>
    <t>经费62.9万，扫黄打非1万；保密1万</t>
  </si>
  <si>
    <t>经费30万</t>
  </si>
  <si>
    <t>十二、中共白城市洮北区委统一战线工作部</t>
  </si>
  <si>
    <t>经费30万；宗教人员工资17.22万</t>
  </si>
  <si>
    <t>宗教人员工资11.07万；宗教联络员补助10.8万</t>
  </si>
  <si>
    <t>十三、中共白城市洮北区委政法委员会</t>
  </si>
  <si>
    <t>1.政法委</t>
  </si>
  <si>
    <t>经费100.72万；反邪教经费7.2万元 ；教育转化经费10万元；扫黑经费50万元</t>
  </si>
  <si>
    <t>经费58万；反邪教经费7.2万元；精神病以奖代补6.66万</t>
  </si>
  <si>
    <t>2.扫黑除恶办</t>
  </si>
  <si>
    <t>3.涉黑涉恶线索核查管理中心</t>
  </si>
  <si>
    <t>洮北区委机构编制委员会办公室</t>
  </si>
  <si>
    <t>十五、中共白城市洮北区直属机关工作委员会</t>
  </si>
  <si>
    <t>十六、中共白城市洮北区委白城市洮北区人民政府信访局</t>
  </si>
  <si>
    <t>经费48.4万；维稳40万；三轮车政策性纳保人员480万</t>
  </si>
  <si>
    <t>经费10万；维稳75万；三轮车政策性纳保292.7万</t>
  </si>
  <si>
    <t>十七、中共白城市洮北区委巡察工作办公室</t>
  </si>
  <si>
    <t>十八、白城市洮北区人民政府</t>
  </si>
  <si>
    <t>经费218.74万；网络云建设50万</t>
  </si>
  <si>
    <t>经费60万；政务一张网50万</t>
  </si>
  <si>
    <t>十九、白城市洮北区机关事务服务中心</t>
  </si>
  <si>
    <t>1.机关管理局</t>
  </si>
  <si>
    <t>经费155万；拖欠工程款80万</t>
  </si>
  <si>
    <t>洮北区公车平台</t>
  </si>
  <si>
    <t>二十、白城市洮北区司法局</t>
  </si>
  <si>
    <t>经费38.2万；矫正公益岗97.42万</t>
  </si>
  <si>
    <t>聘法律顾问8万；矫正公益岗73.08万</t>
  </si>
  <si>
    <t>二十一、白城市洮北区审计局</t>
  </si>
  <si>
    <t>白城市洮北区商务局</t>
  </si>
  <si>
    <t>经费45.2万（含非统发人员工资）；招商50万；国企改制33万</t>
  </si>
  <si>
    <t>经费74.5万；非统发3.24万；国企改制33万；防汛物资26.5万；913煤场和二环交汇处道路4.6万；纠纷案140万</t>
  </si>
  <si>
    <t>防汛物资、913煤场和二环交汇处道路、纠纷案</t>
  </si>
  <si>
    <t>白城市洮北区政务服务局</t>
  </si>
  <si>
    <t>经费70万；政务网服务费137万</t>
  </si>
  <si>
    <t>政务网、经费</t>
  </si>
  <si>
    <t>二十四、白城市洮北区人民代表大会常务委员会办公室人大常务委员会办公室</t>
  </si>
  <si>
    <t>经费66.76万；会议费40万；代表活动经费20万元；区乡两级人大代表换届40万</t>
  </si>
  <si>
    <t>经费10万；换届10万；区乡两级人大代表换届48万；会议费40万</t>
  </si>
  <si>
    <t>二十五、中国人民政治协商会议白城市洮北区委员会办公室</t>
  </si>
  <si>
    <t>经费47.72万；会议费35万；委员活动经费20万</t>
  </si>
  <si>
    <t>经费10万；会议费30万</t>
  </si>
  <si>
    <t>二十六、白城市洮北区妇女联合会</t>
  </si>
  <si>
    <t>二十七、中国共产主义青年团</t>
  </si>
  <si>
    <t>二十八、白城市洮北区工商业联合会</t>
  </si>
  <si>
    <t>二十九、白城市洮北区文学艺术界联合会</t>
  </si>
  <si>
    <t>经费5.2万；瀚海刊物印刷费4.8万</t>
  </si>
  <si>
    <t>三十、中共白城市洮北区党史编纂委员会</t>
  </si>
  <si>
    <t>三十一、白城市洮北区地方志编纂委员会办公室</t>
  </si>
  <si>
    <t>三十二、白城市洮北区手工业联社</t>
  </si>
  <si>
    <t>三十三、吉林省白城市阳光公证处</t>
  </si>
  <si>
    <t>三十四、洮北区财政局系统</t>
  </si>
  <si>
    <t>1.财政局</t>
  </si>
  <si>
    <t>经费68.1万；维修费150万元；预算一体化100万元；地面硬化30万元；绿化10万元；网络费45万元；40万元过户税金；网络测评、电梯等110万元；物业50万元</t>
  </si>
  <si>
    <t>经费180万；集中支付200万；厂办大集体过户40万</t>
  </si>
  <si>
    <t>2.监督局</t>
  </si>
  <si>
    <t>洮北区医保中心</t>
  </si>
  <si>
    <t>补发王发清、项宏远抗日离休干部医疗补助</t>
  </si>
  <si>
    <t>抗日离休干部经费</t>
  </si>
  <si>
    <t>4.国有局</t>
  </si>
  <si>
    <t>5.非税局</t>
  </si>
  <si>
    <r>
      <t>6</t>
    </r>
    <r>
      <rPr>
        <sz val="10"/>
        <rFont val="宋体"/>
        <family val="0"/>
      </rPr>
      <t>.工资统发</t>
    </r>
  </si>
  <si>
    <t>7.白城市洮北区会计核算中心</t>
  </si>
  <si>
    <t>经费30.1万；地下室围墙板50万</t>
  </si>
  <si>
    <t>消除安全隐患维修退还税款</t>
  </si>
  <si>
    <t>8.视频会议</t>
  </si>
  <si>
    <t>农业科</t>
  </si>
  <si>
    <t>一、白城市洮北区林海镇人民政府</t>
  </si>
  <si>
    <t>林海镇人民政府</t>
  </si>
  <si>
    <t>经费1.76万；村级转移支付77万；农村生活垃圾分类资金8.55万元</t>
  </si>
  <si>
    <t>农村生活垃圾分类资金8.55万元；庭院经济奖励16万；高标准农田配套13万；安全饮水65.5万；补发20年驻村干部补助0.65万</t>
  </si>
  <si>
    <t>农村生活垃圾分类资金、庭院经济奖励、高标准农田配套、安全饮水</t>
  </si>
  <si>
    <t>2.林海镇综合服务中心</t>
  </si>
  <si>
    <t>经费1.68万；计生员工资1.68万；计生办经费1万</t>
  </si>
  <si>
    <t>二、白城市洮北区洮河镇人民政府</t>
  </si>
  <si>
    <t>1.洮河镇人民政府</t>
  </si>
  <si>
    <t>经费1.92万；村级转移支付120.6万；武器物资储备200万；关帝村6万</t>
  </si>
  <si>
    <t>关帝村6万；庭院经济奖励4万；基础设施建设28万</t>
  </si>
  <si>
    <t>2.洮河镇综合服务中心</t>
  </si>
  <si>
    <t>经费1.8万；计生员工资5.5万；计生办经费1万</t>
  </si>
  <si>
    <t>三、白城市洮北区金祥乡人民政府</t>
  </si>
  <si>
    <t>金祥乡人民政府</t>
  </si>
  <si>
    <t>经费1.68万；村级转移支付154万；优秀村书记杨凤海1.5万</t>
  </si>
  <si>
    <t>经费6万；庭院经济奖励6万；办公场所维修35万；杨凤海书记一次性补助56.5万；补发20年驻村干部补助1.32万</t>
  </si>
  <si>
    <t>庭院经济奖励、办公场所维修等</t>
  </si>
  <si>
    <t>2.金祥乡综合服务中心</t>
  </si>
  <si>
    <t>经费1.74万；计生员工资7万；计生办经费1万</t>
  </si>
  <si>
    <t>四、白城市洮北区东风乡人民政府</t>
  </si>
  <si>
    <t>东风乡人民政府</t>
  </si>
  <si>
    <t>经费2.08万；村级转移支付132万；派出所办公楼改造30万元</t>
  </si>
  <si>
    <t>经费5万；派出所维修30万；办公楼98万；补发20年驻村干部补助1.92万</t>
  </si>
  <si>
    <t>办公楼维修、经费</t>
  </si>
  <si>
    <t>2.东风乡综合服务中心</t>
  </si>
  <si>
    <t>经费2.22万；计生员工资6万；计生办经费1.5万</t>
  </si>
  <si>
    <t>五、白城市洮北区青山镇人民政府</t>
  </si>
  <si>
    <t>青山镇人民政府</t>
  </si>
  <si>
    <t>经费2万；村级转移支付153.5万；美丽乡村设计费9万</t>
  </si>
  <si>
    <t>经费15.16万；美丽乡村设计费9万；庭院经济奖励16万；长廊74.38万；补发20年驻村干部补助1.66万</t>
  </si>
  <si>
    <t>庭院经济奖励、长廊、经费</t>
  </si>
  <si>
    <t>2.青山镇综合服务中心</t>
  </si>
  <si>
    <t>经费1.92万；计生员工资7万；计生办经费1万</t>
  </si>
  <si>
    <t>六、白城市洮北区德顺蒙古族乡人民政府</t>
  </si>
  <si>
    <t>德顺蒙古族乡人民政府</t>
  </si>
  <si>
    <t>经费2.48万；村级转移支付210万</t>
  </si>
  <si>
    <t>经费2.5万；庭院经济奖励4万；高标准农田配套68.5万；补发20年驻村干部补助10.98万</t>
  </si>
  <si>
    <t>庭院经济奖励、高标准农田配套等</t>
  </si>
  <si>
    <t>2.德顺蒙古族乡综合服务中心</t>
  </si>
  <si>
    <t>经费2.04万；计生员工资9.5万；计生办经费1.5万</t>
  </si>
  <si>
    <t>七、白城市洮北区平台镇人民政府</t>
  </si>
  <si>
    <t>平台镇人民政府</t>
  </si>
  <si>
    <t>经费2.64万；村级转移支付153.5万</t>
  </si>
  <si>
    <t>经费20万；存量18万；庭院经费奖励2万；补发20年驻村干部补助5.58万</t>
  </si>
  <si>
    <t>经费、庭院经济奖励</t>
  </si>
  <si>
    <t>2.平台镇综合服务中心</t>
  </si>
  <si>
    <t>经费2.1万；计生员工资7万；计生办经费1.5万</t>
  </si>
  <si>
    <t>八、白城市洮北区到保镇人民政府</t>
  </si>
  <si>
    <t>到保镇人民政府</t>
  </si>
  <si>
    <t>经费1.84万；村级转移支付77万</t>
  </si>
  <si>
    <t>经费40万；东湖湿地61.4万；庭院经费奖励16万；污水处理25万；村卫生室9.77万；补发20年驻村干部补助5.38万</t>
  </si>
  <si>
    <t>东湖湿地、庭院经费奖励、污水处理、村卫生室建设</t>
  </si>
  <si>
    <t>2.到保镇综合服务中心</t>
  </si>
  <si>
    <t>经费2.28万；计生员工资3.5万；计生办经费1万</t>
  </si>
  <si>
    <t>九、白城市洮北区东胜乡人民政府</t>
  </si>
  <si>
    <t>东胜乡人民政府</t>
  </si>
  <si>
    <t>经费72.48万；村级转移支付231万；烟叶返还10万元</t>
  </si>
  <si>
    <t>经费55.4万；庭院经费奖励4万；便民大厅125万；贫困人口房屋维修29.311万；环境卫生10万；基础设施建设61万；建党100周年9万；扶贫棚膜维修123.69万；烟叶税10万；补发20年驻村干部补助4.56万</t>
  </si>
  <si>
    <t>庭院经费奖励、便民大厅、贫困人口房屋维修、环境卫生、基础设施建设、建党100周年、扶贫棚膜维修等</t>
  </si>
  <si>
    <t>2.东胜乡综合服务中心</t>
  </si>
  <si>
    <t>经费2.04万；计生员工资10.5万；计生办经费1.5万；建设费100万</t>
  </si>
  <si>
    <t>十、白城市洮北区平安镇人民政府</t>
  </si>
  <si>
    <t>平安镇人民政府</t>
  </si>
  <si>
    <t>经费51.92万；村级转移支付115万；牧场社区57.53万元</t>
  </si>
  <si>
    <t>经费70万；奶牛场搬迁费10万；社区经费82.43万；社区人员工资20.7万</t>
  </si>
  <si>
    <t>奶牛场搬迁费、牧场社区经费</t>
  </si>
  <si>
    <t>2.平安镇综合服务中心</t>
  </si>
  <si>
    <t>经费1.98万；计生员工资5万；计生办经费1.5万</t>
  </si>
  <si>
    <t>十一、白城市洮北区三合乡人民政府</t>
  </si>
  <si>
    <t>三合乡人民政府</t>
  </si>
  <si>
    <t>经费72万；村级转移支付100万</t>
  </si>
  <si>
    <t>办公用房维修50万；经费29.5万；补发20年驻村干部补助2.71万</t>
  </si>
  <si>
    <t>2.三合乡综合服务中心</t>
  </si>
  <si>
    <t>经费1.98万；计生员工资4.5万；计生办经费1万</t>
  </si>
  <si>
    <t>十二、白城市洮北区现代农业服务中心</t>
  </si>
  <si>
    <t>十三、洮北区农业系统</t>
  </si>
  <si>
    <t>洮北区农业农村局</t>
  </si>
  <si>
    <t>经费30万；十四五产业规划15万</t>
  </si>
  <si>
    <t>十四五产业规划、经费</t>
  </si>
  <si>
    <t>洮北区农业科学技术推广总站</t>
  </si>
  <si>
    <t>实验室及办公经费</t>
  </si>
  <si>
    <t>3.白城市洮北区农田建设服务中心</t>
  </si>
  <si>
    <t>洮北区农产品质量安全监督检测中心</t>
  </si>
  <si>
    <t>办公楼维修</t>
  </si>
  <si>
    <t>洮北区农村经济管理总站</t>
  </si>
  <si>
    <t>经费10.62万；仲裁经费5万；审计工作补贴经费5万</t>
  </si>
  <si>
    <t>经费35万；仲裁1万</t>
  </si>
  <si>
    <t>6.白城市洮北区农民科技教育中心</t>
  </si>
  <si>
    <t>7.白城市洮北区特产发展服务中心</t>
  </si>
  <si>
    <t>洮北区农业综合行政执法大队</t>
  </si>
  <si>
    <t>农用拖拉机反光膜</t>
  </si>
  <si>
    <t>9.白城市洮北区农机管理总站</t>
  </si>
  <si>
    <t>经费11.56万；楼维修70万；农机购置补贴2万</t>
  </si>
  <si>
    <t>经费10万，楼维修27.5万</t>
  </si>
  <si>
    <t>洮北区农机监理站</t>
  </si>
  <si>
    <t>十四、洮北区林草系统</t>
  </si>
  <si>
    <t>洮北区林业和草原局</t>
  </si>
  <si>
    <t>经费38.7万</t>
  </si>
  <si>
    <t>自然灾害普查10万；退耕补偿73.9万；村屯绿化苗木200万</t>
  </si>
  <si>
    <t>退耕补偿、村屯绿化苗木</t>
  </si>
  <si>
    <t>2.白城市洮北区林业工作站</t>
  </si>
  <si>
    <t>3.白城市洮北区草原工作站</t>
  </si>
  <si>
    <t>4.白城市洮北区森林火灾预防中心</t>
  </si>
  <si>
    <t>5.白城市洮北区森林公安大队</t>
  </si>
  <si>
    <t>十五、洮北区水利系统</t>
  </si>
  <si>
    <t>1.白城市洮北区水利局</t>
  </si>
  <si>
    <t>经费50.6万；河长制30万；农村饮水维养20万；防旱10万</t>
  </si>
  <si>
    <t>河长制20万；农村水利养护20万；自然灾害普查经费10万；防汛防旱10万</t>
  </si>
  <si>
    <t>2.白城市洮北区防汛抗旱服务中心</t>
  </si>
  <si>
    <t>3.白城市洮北区水土保持工作站</t>
  </si>
  <si>
    <t>洮北区农村水利管理工作中心站</t>
  </si>
  <si>
    <t>洮北区套保灌区管理所(差额)</t>
  </si>
  <si>
    <t>6.白城市洮北区水政水资源管理中心（差额）</t>
  </si>
  <si>
    <t>十六、洮北区畜牧管理系统</t>
  </si>
  <si>
    <t>1.白城市洮北区畜牧业管理局</t>
  </si>
  <si>
    <t>洮北区畜牧站</t>
  </si>
  <si>
    <t>洮北区动物疫病预防控制中心</t>
  </si>
  <si>
    <t>洮北区畜禽产品质量安全中心</t>
  </si>
  <si>
    <t>经费1.48万；抽样1万</t>
  </si>
  <si>
    <t>洮北区动物卫生监督所</t>
  </si>
  <si>
    <t>洮北区动物检疫站</t>
  </si>
  <si>
    <t>十七、吉林省科尔沁精品牧业发展区</t>
  </si>
  <si>
    <t>十八、白城市洮北区蔬菜技术推广总站</t>
  </si>
  <si>
    <t>十九、白城市洮北区供销合作联合社</t>
  </si>
  <si>
    <t>经费5.84万；基础设施装修8万</t>
  </si>
  <si>
    <t>教科文</t>
  </si>
  <si>
    <t>一、中共白城市洮北区委党校</t>
  </si>
  <si>
    <t>经费13.3万；改造200万</t>
  </si>
  <si>
    <t>办公用法维修25万；会议室设备28.51615万</t>
  </si>
  <si>
    <t>二、白城市洮北区档案局</t>
  </si>
  <si>
    <t>三、洮北区科技系统</t>
  </si>
  <si>
    <t>1.白城市洮北区科学技术局</t>
  </si>
  <si>
    <t>2.白城市洮北区科技创新服务中心</t>
  </si>
  <si>
    <t>四、洮北区科协系统</t>
  </si>
  <si>
    <t>1.白城市洮北区科学技术协会</t>
  </si>
  <si>
    <t>洮北区科学技术馆</t>
  </si>
  <si>
    <t>房屋维修32.869</t>
  </si>
  <si>
    <t>房屋维修</t>
  </si>
  <si>
    <t>五、洮北区文体系统</t>
  </si>
  <si>
    <t>洮北区文化和旅游局</t>
  </si>
  <si>
    <t>元宵灯展5万；健身全民活动中心建设61万</t>
  </si>
  <si>
    <t>元宵灯展、健身全民活动中心建设</t>
  </si>
  <si>
    <t>洮北区文化馆</t>
  </si>
  <si>
    <t>经费2万；元宵灯盏33万</t>
  </si>
  <si>
    <t>元宵灯展</t>
  </si>
  <si>
    <t>3.白城市洮北区少年儿童图书馆</t>
  </si>
  <si>
    <t>4.白城市创作室</t>
  </si>
  <si>
    <t>洮北区文物管理所</t>
  </si>
  <si>
    <t>公务费0.84万；办公楼维修14.13万</t>
  </si>
  <si>
    <t>经费5万；办公楼维修34.13万；存量返还27万</t>
  </si>
  <si>
    <t>办公楼维修等</t>
  </si>
  <si>
    <t>6.白城市洮北区美术馆</t>
  </si>
  <si>
    <t>7.白城市洮北区博物馆</t>
  </si>
  <si>
    <t>8.白城市洮北区业余体校</t>
  </si>
  <si>
    <t>9.白城市评剧团</t>
  </si>
  <si>
    <t>临时工工资</t>
  </si>
  <si>
    <t>临时演员</t>
  </si>
  <si>
    <t>六、洮北区教育系统：</t>
  </si>
  <si>
    <t>洮北区教育局</t>
  </si>
  <si>
    <t>经费81.83万；转移支付270万；资助、特教配套资金72万；校车费600万；学生饮水费36万；代课教师养老保险60万；教师节文艺演出10万；中考费用支出33万；班主任津贴360万元；教育附加1500万元</t>
  </si>
  <si>
    <t>义务教育经费540万；体温检测门47.5万；资助、特教配套资金108.4万；校车费688万；学生饮水费36万；代课教师养老保险55.7万；中考费35万；中职免学费22.86万；教育附加2143万</t>
  </si>
  <si>
    <t>义务教育经费、体温检测门、中职免学费配套等</t>
  </si>
  <si>
    <t>2.白城市洮北区学校后勤管理中心</t>
  </si>
  <si>
    <t>3.白城市洮北区教育技术装备中心</t>
  </si>
  <si>
    <t>4.白城市洮北区校外教育指导中心</t>
  </si>
  <si>
    <t>5.白城市洮北区教师进修学校</t>
  </si>
  <si>
    <t>6.白城市洮北区农业职业技术学校</t>
  </si>
  <si>
    <t>7.白城市洮北区第一幼儿园</t>
  </si>
  <si>
    <t>8.白城市洮北区第二幼儿园</t>
  </si>
  <si>
    <t>9.白城市洮北区第四幼儿园</t>
  </si>
  <si>
    <t>10.白城市洮北区实验小学</t>
  </si>
  <si>
    <t>11.白城市洮北区道东小学</t>
  </si>
  <si>
    <t>12.白城市洮北区长庆小学</t>
  </si>
  <si>
    <t>13.白城市洮北区文化小学</t>
  </si>
  <si>
    <t>14.白城市洮北区南郊小学</t>
  </si>
  <si>
    <t>15.白城市洮北区明仁小学</t>
  </si>
  <si>
    <t>16.白城市洮北区靖安小学</t>
  </si>
  <si>
    <t>白城市洮北区朝阳小学</t>
  </si>
  <si>
    <t>珠心算</t>
  </si>
  <si>
    <t>18.白城市洮北区海明小学</t>
  </si>
  <si>
    <t>19.白城市洮北区瑞光小学</t>
  </si>
  <si>
    <t>20.白城市第二中学</t>
  </si>
  <si>
    <t>21.白城市第三中学</t>
  </si>
  <si>
    <t>22.白城市第十三中学</t>
  </si>
  <si>
    <t>23.白城市第十中学</t>
  </si>
  <si>
    <t>24.白城市洮北区民生中学</t>
  </si>
  <si>
    <t>25.白城市洮北区中小学综合实践示范学校</t>
  </si>
  <si>
    <t>26.白城市洮北区保平中学</t>
  </si>
  <si>
    <t>27.白城市洮北区保平中心校</t>
  </si>
  <si>
    <t>28.白城市洮北区东风乡中学</t>
  </si>
  <si>
    <t>白城市洮北区东风乡中心校</t>
  </si>
  <si>
    <t>30.白城市洮北区林海镇学校</t>
  </si>
  <si>
    <t>31.白城市洮北区林海镇中心校</t>
  </si>
  <si>
    <t>32.白城市洮北区三合乡学校</t>
  </si>
  <si>
    <t>33.白城市洮北区三合乡中心校</t>
  </si>
  <si>
    <t>白城市洮北区东胜乡学校</t>
  </si>
  <si>
    <t>建党100周年活动</t>
  </si>
  <si>
    <t>白城市洮北区东胜乡中心校</t>
  </si>
  <si>
    <t>白城市洮北区永胜中心小学</t>
  </si>
  <si>
    <t>37.白城市洮北区洮河镇中学</t>
  </si>
  <si>
    <t>38.白城市洮北区洮河镇中心校</t>
  </si>
  <si>
    <r>
      <t>39</t>
    </r>
    <r>
      <rPr>
        <sz val="10"/>
        <rFont val="宋体"/>
        <family val="0"/>
      </rPr>
      <t>.白城市洮北区洮河镇幼儿园</t>
    </r>
  </si>
  <si>
    <r>
      <t>40</t>
    </r>
    <r>
      <rPr>
        <sz val="10"/>
        <rFont val="宋体"/>
        <family val="0"/>
      </rPr>
      <t>.白城市洮北区青山镇学校</t>
    </r>
  </si>
  <si>
    <r>
      <t>41</t>
    </r>
    <r>
      <rPr>
        <sz val="10"/>
        <rFont val="宋体"/>
        <family val="0"/>
      </rPr>
      <t>.白城市洮北区青山镇中心校</t>
    </r>
  </si>
  <si>
    <r>
      <t>42</t>
    </r>
    <r>
      <rPr>
        <sz val="10"/>
        <rFont val="宋体"/>
        <family val="0"/>
      </rPr>
      <t>.白城市洮北区平安镇中学</t>
    </r>
  </si>
  <si>
    <t>白城市洮北区平安镇中心校</t>
  </si>
  <si>
    <t>白城市洮北区德顺乡学校</t>
  </si>
  <si>
    <t>白城市洮北区德顺乡中心校</t>
  </si>
  <si>
    <r>
      <t>46</t>
    </r>
    <r>
      <rPr>
        <sz val="10"/>
        <rFont val="宋体"/>
        <family val="0"/>
      </rPr>
      <t>.白城市洮北区金祥乡学校</t>
    </r>
  </si>
  <si>
    <r>
      <t>47</t>
    </r>
    <r>
      <rPr>
        <sz val="10"/>
        <rFont val="宋体"/>
        <family val="0"/>
      </rPr>
      <t>.白城市洮北区金祥乡中心校</t>
    </r>
  </si>
  <si>
    <r>
      <t>48</t>
    </r>
    <r>
      <rPr>
        <sz val="10"/>
        <rFont val="宋体"/>
        <family val="0"/>
      </rPr>
      <t>.白城市洮北区到保镇学校</t>
    </r>
  </si>
  <si>
    <r>
      <t>49</t>
    </r>
    <r>
      <rPr>
        <sz val="10"/>
        <rFont val="宋体"/>
        <family val="0"/>
      </rPr>
      <t>.白城市洮北区到保镇中心校</t>
    </r>
  </si>
  <si>
    <r>
      <t>5</t>
    </r>
    <r>
      <rPr>
        <sz val="10"/>
        <rFont val="宋体"/>
        <family val="0"/>
      </rPr>
      <t>0</t>
    </r>
    <r>
      <rPr>
        <sz val="10"/>
        <rFont val="宋体"/>
        <family val="0"/>
      </rPr>
      <t>.白城市洮北区平台小学</t>
    </r>
  </si>
  <si>
    <r>
      <t>5</t>
    </r>
    <r>
      <rPr>
        <sz val="10"/>
        <rFont val="宋体"/>
        <family val="0"/>
      </rPr>
      <t>1</t>
    </r>
    <r>
      <rPr>
        <sz val="10"/>
        <rFont val="宋体"/>
        <family val="0"/>
      </rPr>
      <t>.白城市洮北区平台镇中心校</t>
    </r>
  </si>
  <si>
    <r>
      <t>5</t>
    </r>
    <r>
      <rPr>
        <sz val="10"/>
        <rFont val="宋体"/>
        <family val="0"/>
      </rPr>
      <t>2</t>
    </r>
    <r>
      <rPr>
        <sz val="10"/>
        <rFont val="宋体"/>
        <family val="0"/>
      </rPr>
      <t>.白城市洮北区岭下镇中学</t>
    </r>
  </si>
  <si>
    <r>
      <t>5</t>
    </r>
    <r>
      <rPr>
        <sz val="10"/>
        <rFont val="宋体"/>
        <family val="0"/>
      </rPr>
      <t>3</t>
    </r>
    <r>
      <rPr>
        <sz val="10"/>
        <rFont val="宋体"/>
        <family val="0"/>
      </rPr>
      <t>.白城市洮北区岭下镇中心校</t>
    </r>
  </si>
  <si>
    <r>
      <t>5</t>
    </r>
    <r>
      <rPr>
        <sz val="10"/>
        <rFont val="宋体"/>
        <family val="0"/>
      </rPr>
      <t>4</t>
    </r>
    <r>
      <rPr>
        <sz val="10"/>
        <rFont val="宋体"/>
        <family val="0"/>
      </rPr>
      <t>.白城市洮北区大岭中学</t>
    </r>
  </si>
  <si>
    <r>
      <t>5</t>
    </r>
    <r>
      <rPr>
        <sz val="10"/>
        <rFont val="宋体"/>
        <family val="0"/>
      </rPr>
      <t>5</t>
    </r>
    <r>
      <rPr>
        <sz val="10"/>
        <rFont val="宋体"/>
        <family val="0"/>
      </rPr>
      <t>.白城市民营经济开发区学校</t>
    </r>
  </si>
  <si>
    <r>
      <t>5</t>
    </r>
    <r>
      <rPr>
        <sz val="10"/>
        <rFont val="宋体"/>
        <family val="0"/>
      </rPr>
      <t>6</t>
    </r>
    <r>
      <rPr>
        <sz val="10"/>
        <rFont val="宋体"/>
        <family val="0"/>
      </rPr>
      <t>.白城市洮北区铁岭学校</t>
    </r>
  </si>
  <si>
    <r>
      <t>5</t>
    </r>
    <r>
      <rPr>
        <sz val="10"/>
        <rFont val="宋体"/>
        <family val="0"/>
      </rPr>
      <t>7</t>
    </r>
    <r>
      <rPr>
        <sz val="10"/>
        <rFont val="宋体"/>
        <family val="0"/>
      </rPr>
      <t>.白城市洮北区镇南学校</t>
    </r>
  </si>
  <si>
    <r>
      <t>5</t>
    </r>
    <r>
      <rPr>
        <sz val="10"/>
        <rFont val="宋体"/>
        <family val="0"/>
      </rPr>
      <t>8</t>
    </r>
    <r>
      <rPr>
        <sz val="10"/>
        <rFont val="宋体"/>
        <family val="0"/>
      </rPr>
      <t>.白城市洮北区第三幼儿园</t>
    </r>
  </si>
  <si>
    <r>
      <t>5</t>
    </r>
    <r>
      <rPr>
        <sz val="10"/>
        <rFont val="宋体"/>
        <family val="0"/>
      </rPr>
      <t>9</t>
    </r>
    <r>
      <rPr>
        <sz val="10"/>
        <rFont val="宋体"/>
        <family val="0"/>
      </rPr>
      <t>.白城市洮北区铁路第一小学</t>
    </r>
  </si>
  <si>
    <t>白城市洮北区铁路第二小学</t>
  </si>
  <si>
    <r>
      <t>6</t>
    </r>
    <r>
      <rPr>
        <sz val="10"/>
        <rFont val="宋体"/>
        <family val="0"/>
      </rPr>
      <t>1</t>
    </r>
    <r>
      <rPr>
        <sz val="10"/>
        <rFont val="宋体"/>
        <family val="0"/>
      </rPr>
      <t>.白城市洮北区铁路第二中学</t>
    </r>
  </si>
  <si>
    <t>其他单位</t>
  </si>
  <si>
    <t>武装部</t>
  </si>
  <si>
    <t>训练150万；经费50万</t>
  </si>
  <si>
    <t>民兵应急连训练费150万；兵役工作、评比经费50万；购置电脑10.4万；基础武装经费18.96万；体温检测系统4.93万</t>
  </si>
  <si>
    <t>购置电脑、基础武装经费、体温检测系统</t>
  </si>
  <si>
    <t>消防</t>
  </si>
  <si>
    <t>经费100万；设备更新110万；维修200万；购车184万</t>
  </si>
  <si>
    <t>业务费120万；消防器材120万；消防车91.8万；办公楼及消防站维修228万；体检费16.2万；防汛物资10万；采暖13.34万；公务员绩效19.2万</t>
  </si>
  <si>
    <t>防汛物资、采暖费、体检费等</t>
  </si>
  <si>
    <t>三、气象站</t>
  </si>
  <si>
    <t>四、税务系统</t>
  </si>
  <si>
    <t>五、统计局</t>
  </si>
  <si>
    <t>人口普查56万；经费4.5万</t>
  </si>
  <si>
    <t>人口普查</t>
  </si>
  <si>
    <t>六、技术监督</t>
  </si>
  <si>
    <t>七、洮北公安</t>
  </si>
  <si>
    <t>维稳防疫160万；经费90万</t>
  </si>
  <si>
    <t>维稳71万；防疫38万；经费4万；16人辅警五险一金12.87万;驻村辅警补助61.65万</t>
  </si>
  <si>
    <t xml:space="preserve">八、引进研究生 </t>
  </si>
  <si>
    <t>社保局</t>
  </si>
  <si>
    <t>保险</t>
  </si>
  <si>
    <t>保险42.4万；城乡居民养老保险补贴447万；代缴城市低保、特困人员居民养老保险29.82万；贫困人口养老保险107万</t>
  </si>
  <si>
    <t>城乡居民养老保险补贴、代缴城市低保、特困人员居民养老保险、贫困人口养老保险</t>
  </si>
  <si>
    <t>十、镇南种羊场</t>
  </si>
  <si>
    <t>社区工资54.24万；农场转移支付311万</t>
  </si>
  <si>
    <t>社区人员工资</t>
  </si>
  <si>
    <t>十一、保民农场</t>
  </si>
  <si>
    <t>社区工资90.96万；农场转移支付171.6万</t>
  </si>
  <si>
    <t>社区人员工资68.22万；经费20万</t>
  </si>
  <si>
    <t>十二、蔬菜良种场</t>
  </si>
  <si>
    <t>农场转移支付</t>
  </si>
  <si>
    <t>十三、果树场</t>
  </si>
  <si>
    <t>十四、苗圃</t>
  </si>
  <si>
    <t>十五、曙光奶牛场</t>
  </si>
  <si>
    <t>十六、东兴奶牛场</t>
  </si>
  <si>
    <t>保平留守处</t>
  </si>
  <si>
    <t>信访工作经费</t>
  </si>
  <si>
    <t>十八、国有林总场</t>
  </si>
  <si>
    <t>十九、市医保局</t>
  </si>
  <si>
    <t>城乡居民基本医疗保险1550.51万元；城乡低保居民基本医疗保险540.707万；2020年城乡居民医疗保险地方配套1000万元。</t>
  </si>
  <si>
    <t>2020年城乡居民医疗保险地方配套1019.4万元</t>
  </si>
  <si>
    <t>二十、洮北区（全区）</t>
  </si>
  <si>
    <t>壮大农村经济200万；全区可研前期费用500万</t>
  </si>
  <si>
    <t>东胜121万壮大农村集体经济</t>
  </si>
  <si>
    <t>东胜社会福利中心</t>
  </si>
  <si>
    <t>经费12.8万</t>
  </si>
  <si>
    <t>生态型土地综合整治项目</t>
  </si>
  <si>
    <t>镇南种羊场土地治理供水协议</t>
  </si>
  <si>
    <t>各预算单位</t>
  </si>
  <si>
    <t>预算一体化上线经费</t>
  </si>
  <si>
    <t>到年末不可预见性支出</t>
  </si>
  <si>
    <t>地方政务性债务利息</t>
  </si>
  <si>
    <t>各乡镇</t>
  </si>
  <si>
    <t>秸秆焚烧</t>
  </si>
  <si>
    <t>表六</t>
  </si>
  <si>
    <t>2021年部门预算人员经费支出调整表</t>
  </si>
  <si>
    <t>序号</t>
  </si>
  <si>
    <t>调 整 事 项</t>
  </si>
  <si>
    <t>金额</t>
  </si>
  <si>
    <t>备注</t>
  </si>
  <si>
    <t>补缴2019-2020年机关事业单位职业年金（含差额单位）</t>
  </si>
  <si>
    <t>每月预估209万元（社保局）</t>
  </si>
  <si>
    <t>机关事业单位退休人员增加生活补助</t>
  </si>
  <si>
    <t>卫生系统特岗医生转正49人</t>
  </si>
  <si>
    <t>新增教育系统特岗教师73人（4个月）</t>
  </si>
  <si>
    <t>在职人员正常职务职称晋升</t>
  </si>
  <si>
    <t>合计</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</si>
</sst>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_ ;_ @_ "/>
    <numFmt numFmtId="177" formatCode="\$#,##0.00;\(\$#,##0.00\)"/>
    <numFmt numFmtId="178" formatCode="#\ ??/??"/>
    <numFmt numFmtId="179" formatCode="_ * #,##0_ ;_ * \-#,##0_ ;_ * \-_ ;_ @_ "/>
    <numFmt numFmtId="180" formatCode="\$#,##0_);[Red]&quot;($&quot;#,##0\)"/>
    <numFmt numFmtId="181" formatCode="_-&quot;$&quot;\ * #,##0_-;_-&quot;$&quot;\ * #,##0\-;_-&quot;$&quot;\ * &quot;-&quot;_-;_-@_-"/>
    <numFmt numFmtId="182" formatCode="&quot;$&quot;\ #,##0_-;[Red]&quot;$&quot;\ #,##0\-"/>
    <numFmt numFmtId="183" formatCode="&quot;$&quot;#,##0_);[Red]\(&quot;$&quot;#,##0\)"/>
    <numFmt numFmtId="184" formatCode="&quot;$&quot;\ #,##0.00_-;[Red]&quot;$&quot;\ #,##0.00\-"/>
    <numFmt numFmtId="185" formatCode="_(&quot;$&quot;* #,##0.00_);_(&quot;$&quot;* \(#,##0.00\);_(&quot;$&quot;* &quot;-&quot;??_);_(@_)"/>
    <numFmt numFmtId="186" formatCode="#,##0;\(#,##0\)"/>
    <numFmt numFmtId="187" formatCode="_-&quot;$&quot;\ * #,##0.00_-;_-&quot;$&quot;\ * #,##0.00\-;_-&quot;$&quot;\ * &quot;-&quot;??_-;_-@_-"/>
    <numFmt numFmtId="188" formatCode="_-* #,##0.00_-;\-* #,##0.00_-;_-* &quot;-&quot;??_-;_-@_-"/>
    <numFmt numFmtId="189" formatCode="yy\.mm\.dd"/>
    <numFmt numFmtId="190" formatCode="&quot;$&quot;#,##0.00_);[Red]\(&quot;$&quot;#,##0.00\)"/>
    <numFmt numFmtId="191" formatCode="\$#,##0;\(\$#,##0\)"/>
    <numFmt numFmtId="192" formatCode="#,##0.0_);\(#,##0.0\)"/>
    <numFmt numFmtId="193" formatCode="_(&quot;$&quot;* #,##0_);_(&quot;$&quot;* \(#,##0\);_(&quot;$&quot;* &quot;-&quot;_);_(@_)"/>
    <numFmt numFmtId="194" formatCode="0.0_);[Red]\(0.0\)"/>
    <numFmt numFmtId="195" formatCode="0.0_ "/>
    <numFmt numFmtId="196" formatCode="0.00;[Red]0.00"/>
    <numFmt numFmtId="197" formatCode="0.00_);[Red]\(0.00\)"/>
    <numFmt numFmtId="198" formatCode="0.00_ "/>
    <numFmt numFmtId="199" formatCode="0.0;[Red]0.0"/>
  </numFmts>
  <fonts count="77">
    <font>
      <sz val="12"/>
      <name val="宋体"/>
      <family val="0"/>
    </font>
    <font>
      <sz val="11"/>
      <name val="宋体"/>
      <family val="0"/>
    </font>
    <font>
      <sz val="12"/>
      <name val="黑体"/>
      <family val="3"/>
    </font>
    <font>
      <b/>
      <sz val="20"/>
      <name val="宋体"/>
      <family val="0"/>
    </font>
    <font>
      <b/>
      <sz val="12"/>
      <name val="宋体"/>
      <family val="0"/>
    </font>
    <font>
      <sz val="10"/>
      <name val="宋体"/>
      <family val="0"/>
    </font>
    <font>
      <b/>
      <sz val="10"/>
      <name val="宋体"/>
      <family val="0"/>
    </font>
    <font>
      <b/>
      <sz val="12"/>
      <name val="楷体"/>
      <family val="3"/>
    </font>
    <font>
      <b/>
      <sz val="10"/>
      <name val="楷体"/>
      <family val="3"/>
    </font>
    <font>
      <b/>
      <sz val="20"/>
      <color indexed="8"/>
      <name val="楷体"/>
      <family val="3"/>
    </font>
    <font>
      <b/>
      <sz val="10"/>
      <name val="Arial"/>
      <family val="2"/>
    </font>
    <font>
      <b/>
      <sz val="10"/>
      <color indexed="8"/>
      <name val="宋体"/>
      <family val="0"/>
    </font>
    <font>
      <b/>
      <sz val="10"/>
      <color indexed="8"/>
      <name val="Arial"/>
      <family val="2"/>
    </font>
    <font>
      <sz val="10"/>
      <name val="Arial"/>
      <family val="2"/>
    </font>
    <font>
      <sz val="10"/>
      <color indexed="8"/>
      <name val="宋体"/>
      <family val="0"/>
    </font>
    <font>
      <sz val="10"/>
      <color indexed="8"/>
      <name val="Arial"/>
      <family val="2"/>
    </font>
    <font>
      <sz val="10"/>
      <color indexed="20"/>
      <name val="宋体"/>
      <family val="0"/>
    </font>
    <font>
      <sz val="10"/>
      <color indexed="10"/>
      <name val="宋体"/>
      <family val="0"/>
    </font>
    <font>
      <sz val="11"/>
      <color indexed="9"/>
      <name val="宋体"/>
      <family val="0"/>
    </font>
    <font>
      <b/>
      <sz val="11"/>
      <color indexed="53"/>
      <name val="宋体"/>
      <family val="0"/>
    </font>
    <font>
      <b/>
      <sz val="13"/>
      <color indexed="56"/>
      <name val="宋体"/>
      <family val="0"/>
    </font>
    <font>
      <sz val="11"/>
      <color indexed="17"/>
      <name val="宋体"/>
      <family val="0"/>
    </font>
    <font>
      <b/>
      <sz val="11"/>
      <color indexed="63"/>
      <name val="宋体"/>
      <family val="0"/>
    </font>
    <font>
      <b/>
      <sz val="11"/>
      <color indexed="54"/>
      <name val="宋体"/>
      <family val="0"/>
    </font>
    <font>
      <sz val="12"/>
      <color indexed="9"/>
      <name val="宋体"/>
      <family val="0"/>
    </font>
    <font>
      <sz val="12"/>
      <color indexed="8"/>
      <name val="宋体"/>
      <family val="0"/>
    </font>
    <font>
      <sz val="11"/>
      <color indexed="53"/>
      <name val="宋体"/>
      <family val="0"/>
    </font>
    <font>
      <b/>
      <sz val="18"/>
      <color indexed="54"/>
      <name val="宋体"/>
      <family val="0"/>
    </font>
    <font>
      <sz val="11"/>
      <color indexed="8"/>
      <name val="宋体"/>
      <family val="0"/>
    </font>
    <font>
      <sz val="11"/>
      <color indexed="19"/>
      <name val="宋体"/>
      <family val="0"/>
    </font>
    <font>
      <i/>
      <sz val="11"/>
      <color indexed="23"/>
      <name val="宋体"/>
      <family val="0"/>
    </font>
    <font>
      <sz val="11"/>
      <color indexed="20"/>
      <name val="宋体"/>
      <family val="0"/>
    </font>
    <font>
      <b/>
      <sz val="12"/>
      <color indexed="8"/>
      <name val="宋体"/>
      <family val="0"/>
    </font>
    <font>
      <b/>
      <sz val="13"/>
      <color indexed="54"/>
      <name val="宋体"/>
      <family val="0"/>
    </font>
    <font>
      <sz val="11"/>
      <color indexed="62"/>
      <name val="宋体"/>
      <family val="0"/>
    </font>
    <font>
      <sz val="12"/>
      <name val="Times New Roman"/>
      <family val="1"/>
    </font>
    <font>
      <sz val="11"/>
      <color indexed="10"/>
      <name val="宋体"/>
      <family val="0"/>
    </font>
    <font>
      <sz val="11"/>
      <color indexed="16"/>
      <name val="宋体"/>
      <family val="0"/>
    </font>
    <font>
      <sz val="10"/>
      <name val="Times New Roman"/>
      <family val="1"/>
    </font>
    <font>
      <b/>
      <sz val="11"/>
      <color indexed="8"/>
      <name val="宋体"/>
      <family val="0"/>
    </font>
    <font>
      <b/>
      <sz val="15"/>
      <color indexed="54"/>
      <name val="宋体"/>
      <family val="0"/>
    </font>
    <font>
      <b/>
      <sz val="14"/>
      <name val="楷体"/>
      <family val="3"/>
    </font>
    <font>
      <b/>
      <sz val="11"/>
      <color indexed="9"/>
      <name val="宋体"/>
      <family val="0"/>
    </font>
    <font>
      <sz val="12"/>
      <color indexed="16"/>
      <name val="宋体"/>
      <family val="0"/>
    </font>
    <font>
      <u val="single"/>
      <sz val="11"/>
      <color indexed="12"/>
      <name val="宋体"/>
      <family val="0"/>
    </font>
    <font>
      <b/>
      <sz val="15"/>
      <color indexed="56"/>
      <name val="宋体"/>
      <family val="0"/>
    </font>
    <font>
      <u val="single"/>
      <sz val="11"/>
      <color indexed="2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0"/>
      <name val="Helv"/>
      <family val="2"/>
    </font>
    <font>
      <sz val="8"/>
      <name val="Times New Roman"/>
      <family val="1"/>
    </font>
    <font>
      <sz val="12"/>
      <color indexed="17"/>
      <name val="宋体"/>
      <family val="0"/>
    </font>
    <font>
      <sz val="8"/>
      <name val="Arial"/>
      <family val="2"/>
    </font>
    <font>
      <sz val="10"/>
      <name val="Geneva"/>
      <family val="2"/>
    </font>
    <font>
      <b/>
      <sz val="10"/>
      <name val="Tms Rmn"/>
      <family val="1"/>
    </font>
    <font>
      <b/>
      <sz val="12"/>
      <name val="Arial"/>
      <family val="2"/>
    </font>
    <font>
      <sz val="10"/>
      <name val="MS Sans Serif"/>
      <family val="2"/>
    </font>
    <font>
      <sz val="7"/>
      <name val="Small Fonts"/>
      <family val="2"/>
    </font>
    <font>
      <b/>
      <sz val="10"/>
      <name val="MS Sans Serif"/>
      <family val="2"/>
    </font>
    <font>
      <b/>
      <sz val="9"/>
      <name val="Arial"/>
      <family val="2"/>
    </font>
    <font>
      <sz val="12"/>
      <name val="Helv"/>
      <family val="2"/>
    </font>
    <font>
      <sz val="12"/>
      <color indexed="9"/>
      <name val="Helv"/>
      <family val="2"/>
    </font>
    <font>
      <sz val="10"/>
      <color indexed="8"/>
      <name val="MS Sans Serif"/>
      <family val="2"/>
    </font>
    <font>
      <sz val="10"/>
      <name val="楷体"/>
      <family val="3"/>
    </font>
    <font>
      <sz val="9"/>
      <name val="宋体"/>
      <family val="0"/>
    </font>
    <font>
      <b/>
      <sz val="9"/>
      <name val="宋体"/>
      <family val="0"/>
    </font>
    <font>
      <b/>
      <sz val="9"/>
      <name val="Tahoma"/>
      <family val="2"/>
    </font>
    <font>
      <sz val="9"/>
      <name val="Tahoma"/>
      <family val="2"/>
    </font>
    <font>
      <sz val="11"/>
      <color theme="1"/>
      <name val="Calibri"/>
      <family val="0"/>
    </font>
    <font>
      <b/>
      <sz val="20"/>
      <color theme="1"/>
      <name val="楷体"/>
      <family val="3"/>
    </font>
    <font>
      <b/>
      <sz val="10"/>
      <color theme="1"/>
      <name val="宋体"/>
      <family val="0"/>
    </font>
    <font>
      <sz val="10"/>
      <color theme="1"/>
      <name val="宋体"/>
      <family val="0"/>
    </font>
    <font>
      <sz val="10"/>
      <color theme="1"/>
      <name val="Arial"/>
      <family val="2"/>
    </font>
    <font>
      <b/>
      <sz val="10"/>
      <color theme="1"/>
      <name val="Arial"/>
      <family val="2"/>
    </font>
    <font>
      <b/>
      <sz val="8"/>
      <name val="宋体"/>
      <family val="2"/>
    </font>
  </fonts>
  <fills count="34">
    <fill>
      <patternFill/>
    </fill>
    <fill>
      <patternFill patternType="gray125"/>
    </fill>
    <fill>
      <patternFill patternType="lightUp">
        <fgColor indexed="9"/>
        <bgColor indexed="22"/>
      </patternFill>
    </fill>
    <fill>
      <patternFill patternType="solid">
        <fgColor indexed="31"/>
        <bgColor indexed="64"/>
      </patternFill>
    </fill>
    <fill>
      <patternFill patternType="solid">
        <fgColor indexed="47"/>
        <bgColor indexed="64"/>
      </patternFill>
    </fill>
    <fill>
      <patternFill patternType="solid">
        <fgColor indexed="57"/>
        <bgColor indexed="64"/>
      </patternFill>
    </fill>
    <fill>
      <patternFill patternType="solid">
        <fgColor indexed="9"/>
        <bgColor indexed="64"/>
      </patternFill>
    </fill>
    <fill>
      <patternFill patternType="solid">
        <fgColor indexed="49"/>
        <bgColor indexed="64"/>
      </patternFill>
    </fill>
    <fill>
      <patternFill patternType="solid">
        <fgColor indexed="45"/>
        <bgColor indexed="64"/>
      </patternFill>
    </fill>
    <fill>
      <patternFill patternType="solid">
        <fgColor indexed="27"/>
        <bgColor indexed="64"/>
      </patternFill>
    </fill>
    <fill>
      <patternFill patternType="solid">
        <fgColor indexed="26"/>
        <bgColor indexed="64"/>
      </patternFill>
    </fill>
    <fill>
      <patternFill patternType="solid">
        <fgColor indexed="54"/>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4"/>
        <bgColor indexed="64"/>
      </patternFill>
    </fill>
    <fill>
      <patternFill patternType="solid">
        <fgColor indexed="55"/>
        <bgColor indexed="64"/>
      </patternFill>
    </fill>
    <fill>
      <patternFill patternType="solid">
        <fgColor indexed="43"/>
        <bgColor indexed="64"/>
      </patternFill>
    </fill>
    <fill>
      <patternFill patternType="solid">
        <fgColor indexed="29"/>
        <bgColor indexed="64"/>
      </patternFill>
    </fill>
    <fill>
      <patternFill patternType="solid">
        <fgColor indexed="25"/>
        <bgColor indexed="64"/>
      </patternFill>
    </fill>
    <fill>
      <patternFill patternType="solid">
        <fgColor indexed="23"/>
        <bgColor indexed="64"/>
      </patternFill>
    </fill>
    <fill>
      <patternFill patternType="solid">
        <fgColor indexed="51"/>
        <bgColor indexed="64"/>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solid">
        <fgColor indexed="53"/>
        <bgColor indexed="64"/>
      </patternFill>
    </fill>
    <fill>
      <patternFill patternType="solid">
        <fgColor indexed="48"/>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gray0625"/>
    </fill>
    <fill>
      <patternFill patternType="solid">
        <fgColor indexed="10"/>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medium">
        <color indexed="44"/>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top>
        <color indexed="63"/>
      </top>
      <bottom style="thin"/>
    </border>
    <border>
      <left>
        <color indexed="63"/>
      </left>
      <right/>
      <top style="thin"/>
      <bottom style="thin"/>
    </border>
    <border>
      <left style="thin"/>
      <right/>
      <top style="thin"/>
      <bottom style="thin"/>
    </border>
    <border>
      <left>
        <color indexed="63"/>
      </left>
      <right style="thin"/>
      <top style="thin"/>
      <bottom style="thin"/>
    </border>
    <border>
      <left style="thin"/>
      <right/>
      <top>
        <color indexed="63"/>
      </top>
      <bottom>
        <color indexed="63"/>
      </bottom>
    </border>
    <border>
      <left style="thin"/>
      <right/>
      <top>
        <color indexed="63"/>
      </top>
      <bottom style="thin"/>
    </border>
  </borders>
  <cellStyleXfs count="19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2" borderId="0" applyNumberFormat="0" applyBorder="0" applyAlignment="0" applyProtection="0"/>
    <xf numFmtId="0" fontId="28" fillId="3" borderId="0" applyNumberFormat="0" applyBorder="0" applyAlignment="0" applyProtection="0"/>
    <xf numFmtId="0" fontId="34" fillId="4" borderId="1" applyNumberFormat="0" applyAlignment="0" applyProtection="0"/>
    <xf numFmtId="0" fontId="18" fillId="5" borderId="0" applyNumberFormat="0" applyBorder="0" applyAlignment="0" applyProtection="0"/>
    <xf numFmtId="0" fontId="28" fillId="6" borderId="0" applyNumberFormat="0" applyBorder="0" applyAlignment="0" applyProtection="0"/>
    <xf numFmtId="0" fontId="24" fillId="7" borderId="0" applyNumberFormat="0" applyBorder="0" applyAlignment="0" applyProtection="0"/>
    <xf numFmtId="0" fontId="31"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4" fillId="11" borderId="0" applyNumberFormat="0" applyBorder="0" applyAlignment="0" applyProtection="0"/>
    <xf numFmtId="41" fontId="0" fillId="0" borderId="0" applyFont="0" applyFill="0" applyBorder="0" applyAlignment="0" applyProtection="0"/>
    <xf numFmtId="0" fontId="28" fillId="0" borderId="0">
      <alignment vertical="center"/>
      <protection/>
    </xf>
    <xf numFmtId="0" fontId="28" fillId="4" borderId="0" applyNumberFormat="0" applyBorder="0" applyAlignment="0" applyProtection="0"/>
    <xf numFmtId="0" fontId="25" fillId="12" borderId="0" applyNumberFormat="0" applyBorder="0" applyAlignment="0" applyProtection="0"/>
    <xf numFmtId="0" fontId="43" fillId="8" borderId="0" applyNumberFormat="0" applyBorder="0" applyAlignment="0" applyProtection="0"/>
    <xf numFmtId="0" fontId="28" fillId="10" borderId="0" applyNumberFormat="0" applyBorder="0" applyAlignment="0" applyProtection="0"/>
    <xf numFmtId="0" fontId="34" fillId="4" borderId="1" applyNumberFormat="0" applyAlignment="0" applyProtection="0"/>
    <xf numFmtId="0" fontId="27" fillId="0" borderId="0" applyNumberFormat="0" applyFill="0" applyBorder="0" applyAlignment="0" applyProtection="0"/>
    <xf numFmtId="0" fontId="35" fillId="0" borderId="0">
      <alignment/>
      <protection/>
    </xf>
    <xf numFmtId="0" fontId="28" fillId="13" borderId="0" applyNumberFormat="0" applyBorder="0" applyAlignment="0" applyProtection="0"/>
    <xf numFmtId="0" fontId="40" fillId="0" borderId="2" applyNumberFormat="0" applyFill="0" applyAlignment="0" applyProtection="0"/>
    <xf numFmtId="0" fontId="0" fillId="10" borderId="3" applyNumberFormat="0" applyFont="0" applyAlignment="0" applyProtection="0"/>
    <xf numFmtId="0" fontId="37" fillId="8" borderId="0" applyNumberFormat="0" applyBorder="0" applyAlignment="0" applyProtection="0"/>
    <xf numFmtId="0" fontId="28" fillId="6" borderId="0" applyNumberFormat="0" applyBorder="0" applyAlignment="0" applyProtection="0"/>
    <xf numFmtId="0" fontId="31" fillId="8"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18" fillId="12" borderId="0" applyNumberFormat="0" applyBorder="0" applyAlignment="0" applyProtection="0"/>
    <xf numFmtId="0" fontId="24" fillId="14" borderId="0" applyNumberFormat="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28" fillId="10" borderId="0" applyNumberFormat="0" applyBorder="0" applyAlignment="0" applyProtection="0"/>
    <xf numFmtId="0" fontId="0" fillId="0" borderId="0">
      <alignment/>
      <protection/>
    </xf>
    <xf numFmtId="0" fontId="18" fillId="15"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9" fontId="0" fillId="0" borderId="0" applyFont="0" applyFill="0" applyBorder="0" applyAlignment="0" applyProtection="0"/>
    <xf numFmtId="0" fontId="18" fillId="16" borderId="0" applyNumberFormat="0" applyBorder="0" applyAlignment="0" applyProtection="0"/>
    <xf numFmtId="0" fontId="29" fillId="17" borderId="0" applyNumberFormat="0" applyBorder="0" applyAlignment="0" applyProtection="0"/>
    <xf numFmtId="0" fontId="46" fillId="0" borderId="0" applyNumberFormat="0" applyFill="0" applyBorder="0" applyAlignment="0" applyProtection="0"/>
    <xf numFmtId="0" fontId="31" fillId="8"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4" borderId="0" applyNumberFormat="0" applyBorder="0" applyAlignment="0" applyProtection="0"/>
    <xf numFmtId="0" fontId="27" fillId="0" borderId="0" applyNumberFormat="0" applyFill="0" applyBorder="0" applyAlignment="0" applyProtection="0"/>
    <xf numFmtId="0" fontId="20" fillId="0" borderId="4" applyNumberFormat="0" applyFill="0" applyAlignment="0" applyProtection="0"/>
    <xf numFmtId="0" fontId="35" fillId="0" borderId="0">
      <alignment/>
      <protection/>
    </xf>
    <xf numFmtId="0" fontId="18" fillId="4" borderId="0" applyNumberFormat="0" applyBorder="0" applyAlignment="0" applyProtection="0"/>
    <xf numFmtId="0" fontId="18" fillId="12" borderId="0" applyNumberFormat="0" applyBorder="0" applyAlignment="0" applyProtection="0"/>
    <xf numFmtId="0" fontId="0" fillId="10" borderId="3" applyNumberFormat="0" applyFont="0" applyAlignment="0" applyProtection="0"/>
    <xf numFmtId="0" fontId="18" fillId="18" borderId="0" applyNumberFormat="0" applyBorder="0" applyAlignment="0" applyProtection="0"/>
    <xf numFmtId="0" fontId="24" fillId="14"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4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18" fillId="4" borderId="0" applyNumberFormat="0" applyBorder="0" applyAlignment="0" applyProtection="0"/>
    <xf numFmtId="0" fontId="31" fillId="8" borderId="0" applyNumberFormat="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9" fillId="0" borderId="5" applyNumberFormat="0" applyFill="0" applyAlignment="0" applyProtection="0"/>
    <xf numFmtId="0" fontId="18" fillId="4" borderId="0" applyNumberFormat="0" applyBorder="0" applyAlignment="0" applyProtection="0"/>
    <xf numFmtId="0" fontId="50" fillId="0" borderId="6" applyNumberFormat="0" applyFill="0" applyAlignment="0" applyProtection="0"/>
    <xf numFmtId="0" fontId="18" fillId="12" borderId="0" applyNumberFormat="0" applyBorder="0" applyAlignment="0" applyProtection="0"/>
    <xf numFmtId="0" fontId="24" fillId="14"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47" fillId="0" borderId="7" applyNumberFormat="0" applyFill="0" applyAlignment="0" applyProtection="0"/>
    <xf numFmtId="0" fontId="18" fillId="12" borderId="0" applyNumberFormat="0" applyBorder="0" applyAlignment="0" applyProtection="0"/>
    <xf numFmtId="0" fontId="24" fillId="14" borderId="0" applyNumberFormat="0" applyBorder="0" applyAlignment="0" applyProtection="0"/>
    <xf numFmtId="0" fontId="18" fillId="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2" fillId="6" borderId="8" applyNumberFormat="0" applyAlignment="0" applyProtection="0"/>
    <xf numFmtId="0" fontId="40" fillId="0" borderId="2" applyNumberFormat="0" applyFill="0" applyAlignment="0" applyProtection="0"/>
    <xf numFmtId="0" fontId="19" fillId="6" borderId="1" applyNumberFormat="0" applyAlignment="0" applyProtection="0"/>
    <xf numFmtId="0" fontId="19" fillId="6" borderId="1" applyNumberFormat="0" applyAlignment="0" applyProtection="0"/>
    <xf numFmtId="0" fontId="28" fillId="17" borderId="0" applyNumberFormat="0" applyBorder="0" applyAlignment="0" applyProtection="0"/>
    <xf numFmtId="0" fontId="28" fillId="0" borderId="0">
      <alignment vertical="center"/>
      <protection/>
    </xf>
    <xf numFmtId="0" fontId="42" fillId="16" borderId="9" applyNumberFormat="0" applyAlignment="0" applyProtection="0"/>
    <xf numFmtId="0" fontId="27" fillId="0" borderId="0" applyNumberFormat="0" applyFill="0" applyBorder="0" applyAlignment="0" applyProtection="0"/>
    <xf numFmtId="0" fontId="28" fillId="10" borderId="0" applyNumberFormat="0" applyBorder="0" applyAlignment="0" applyProtection="0"/>
    <xf numFmtId="0" fontId="28" fillId="17" borderId="0" applyNumberFormat="0" applyBorder="0" applyAlignment="0" applyProtection="0"/>
    <xf numFmtId="0" fontId="28" fillId="0" borderId="0">
      <alignment vertical="center"/>
      <protection/>
    </xf>
    <xf numFmtId="0" fontId="18" fillId="19" borderId="0" applyNumberFormat="0" applyBorder="0" applyAlignment="0" applyProtection="0"/>
    <xf numFmtId="0" fontId="31" fillId="8" borderId="0" applyNumberFormat="0" applyBorder="0" applyAlignment="0" applyProtection="0"/>
    <xf numFmtId="0" fontId="26" fillId="0" borderId="10" applyNumberFormat="0" applyFill="0" applyAlignment="0" applyProtection="0"/>
    <xf numFmtId="0" fontId="33" fillId="0" borderId="2" applyNumberFormat="0" applyFill="0" applyAlignment="0" applyProtection="0"/>
    <xf numFmtId="0" fontId="34" fillId="4" borderId="1" applyNumberFormat="0" applyAlignment="0" applyProtection="0"/>
    <xf numFmtId="0" fontId="18" fillId="4" borderId="0" applyNumberFormat="0" applyBorder="0" applyAlignment="0" applyProtection="0"/>
    <xf numFmtId="0" fontId="39" fillId="0" borderId="11" applyNumberFormat="0" applyFill="0" applyAlignment="0" applyProtection="0"/>
    <xf numFmtId="0" fontId="37" fillId="8" borderId="0" applyNumberFormat="0" applyBorder="0" applyAlignment="0" applyProtection="0"/>
    <xf numFmtId="0" fontId="21" fillId="13" borderId="0" applyNumberFormat="0" applyBorder="0" applyAlignment="0" applyProtection="0"/>
    <xf numFmtId="0" fontId="29" fillId="17" borderId="0" applyNumberFormat="0" applyBorder="0" applyAlignment="0" applyProtection="0"/>
    <xf numFmtId="0" fontId="18" fillId="12"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31" fillId="8" borderId="0" applyNumberFormat="0" applyBorder="0" applyAlignment="0" applyProtection="0"/>
    <xf numFmtId="0" fontId="0" fillId="0" borderId="0">
      <alignment vertical="center"/>
      <protection/>
    </xf>
    <xf numFmtId="0" fontId="28" fillId="17" borderId="0" applyNumberFormat="0" applyBorder="0" applyAlignment="0" applyProtection="0"/>
    <xf numFmtId="0" fontId="28" fillId="0" borderId="0">
      <alignment vertical="center"/>
      <protection/>
    </xf>
    <xf numFmtId="0" fontId="18" fillId="11" borderId="0" applyNumberFormat="0" applyBorder="0" applyAlignment="0" applyProtection="0"/>
    <xf numFmtId="0" fontId="28" fillId="9" borderId="0" applyNumberFormat="0" applyBorder="0" applyAlignment="0" applyProtection="0"/>
    <xf numFmtId="0" fontId="30" fillId="0" borderId="0" applyNumberFormat="0" applyFill="0" applyBorder="0" applyAlignment="0" applyProtection="0"/>
    <xf numFmtId="0" fontId="28" fillId="3"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34" fillId="4" borderId="1" applyNumberFormat="0" applyAlignment="0" applyProtection="0"/>
    <xf numFmtId="0" fontId="28" fillId="10" borderId="0" applyNumberFormat="0" applyBorder="0" applyAlignment="0" applyProtection="0"/>
    <xf numFmtId="0" fontId="30" fillId="0" borderId="0" applyNumberFormat="0" applyFill="0" applyBorder="0" applyAlignment="0" applyProtection="0"/>
    <xf numFmtId="0" fontId="28" fillId="4"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34" fillId="4" borderId="1" applyNumberFormat="0" applyAlignment="0" applyProtection="0"/>
    <xf numFmtId="0" fontId="28" fillId="17" borderId="0" applyNumberFormat="0" applyBorder="0" applyAlignment="0" applyProtection="0"/>
    <xf numFmtId="0" fontId="18" fillId="20" borderId="0" applyNumberFormat="0" applyBorder="0" applyAlignment="0" applyProtection="0"/>
    <xf numFmtId="0" fontId="0" fillId="0" borderId="0" applyNumberFormat="0" applyFont="0" applyFill="0" applyBorder="0" applyAlignment="0" applyProtection="0"/>
    <xf numFmtId="0" fontId="28" fillId="17" borderId="0" applyNumberFormat="0" applyBorder="0" applyAlignment="0" applyProtection="0"/>
    <xf numFmtId="0" fontId="18" fillId="11" borderId="0" applyNumberFormat="0" applyBorder="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12" borderId="0" applyNumberFormat="0" applyBorder="0" applyAlignment="0" applyProtection="0"/>
    <xf numFmtId="0" fontId="27" fillId="0" borderId="0" applyNumberFormat="0" applyFill="0" applyBorder="0" applyAlignment="0" applyProtection="0"/>
    <xf numFmtId="0" fontId="23" fillId="0" borderId="12" applyNumberFormat="0" applyFill="0" applyAlignment="0" applyProtection="0"/>
    <xf numFmtId="0" fontId="34" fillId="4" borderId="1" applyNumberFormat="0" applyAlignment="0" applyProtection="0"/>
    <xf numFmtId="0" fontId="18" fillId="7" borderId="0" applyNumberFormat="0" applyBorder="0" applyAlignment="0" applyProtection="0"/>
    <xf numFmtId="0" fontId="28" fillId="3" borderId="0" applyNumberFormat="0" applyBorder="0" applyAlignment="0" applyProtection="0"/>
    <xf numFmtId="0" fontId="23" fillId="0" borderId="12" applyNumberFormat="0" applyFill="0" applyAlignment="0" applyProtection="0"/>
    <xf numFmtId="0" fontId="18" fillId="21"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24" fillId="14" borderId="0" applyNumberFormat="0" applyBorder="0" applyAlignment="0" applyProtection="0"/>
    <xf numFmtId="0" fontId="18" fillId="4" borderId="0" applyNumberFormat="0" applyBorder="0" applyAlignment="0" applyProtection="0"/>
    <xf numFmtId="0" fontId="18" fillId="18" borderId="0" applyNumberFormat="0" applyBorder="0" applyAlignment="0" applyProtection="0"/>
    <xf numFmtId="0" fontId="28" fillId="4" borderId="0" applyNumberFormat="0" applyBorder="0" applyAlignment="0" applyProtection="0"/>
    <xf numFmtId="0" fontId="23" fillId="0" borderId="12" applyNumberFormat="0" applyFill="0" applyAlignment="0" applyProtection="0"/>
    <xf numFmtId="0" fontId="35" fillId="0" borderId="0">
      <alignment/>
      <protection/>
    </xf>
    <xf numFmtId="0" fontId="51" fillId="0" borderId="0">
      <alignment/>
      <protection/>
    </xf>
    <xf numFmtId="0" fontId="18" fillId="21"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29" fillId="17" borderId="0" applyNumberFormat="0" applyBorder="0" applyAlignment="0" applyProtection="0"/>
    <xf numFmtId="0" fontId="18" fillId="4" borderId="0" applyNumberFormat="0" applyBorder="0" applyAlignment="0" applyProtection="0"/>
    <xf numFmtId="0" fontId="24" fillId="14" borderId="0" applyNumberFormat="0" applyBorder="0" applyAlignment="0" applyProtection="0"/>
    <xf numFmtId="0" fontId="0" fillId="0" borderId="0">
      <alignment/>
      <protection/>
    </xf>
    <xf numFmtId="0" fontId="18" fillId="4"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178" fontId="0" fillId="0" borderId="0" applyFont="0" applyFill="0" applyProtection="0">
      <alignment/>
    </xf>
    <xf numFmtId="0" fontId="0" fillId="0" borderId="0">
      <alignment/>
      <protection/>
    </xf>
    <xf numFmtId="0" fontId="18" fillId="4" borderId="0" applyNumberFormat="0" applyBorder="0" applyAlignment="0" applyProtection="0"/>
    <xf numFmtId="38" fontId="0" fillId="0" borderId="0" applyFill="0" applyBorder="0" applyAlignment="0" applyProtection="0"/>
    <xf numFmtId="0" fontId="28" fillId="13" borderId="0" applyNumberFormat="0" applyBorder="0" applyAlignment="0" applyProtection="0"/>
    <xf numFmtId="0" fontId="21" fillId="13" borderId="0" applyNumberFormat="0" applyBorder="0" applyAlignment="0" applyProtection="0"/>
    <xf numFmtId="0" fontId="35" fillId="0" borderId="0">
      <alignment/>
      <protection/>
    </xf>
    <xf numFmtId="0" fontId="32" fillId="23" borderId="0" applyNumberFormat="0" applyBorder="0" applyAlignment="0" applyProtection="0"/>
    <xf numFmtId="0" fontId="28" fillId="3" borderId="0" applyNumberFormat="0" applyBorder="0" applyAlignment="0" applyProtection="0"/>
    <xf numFmtId="0" fontId="51" fillId="0" borderId="0">
      <alignment/>
      <protection/>
    </xf>
    <xf numFmtId="0" fontId="35" fillId="0" borderId="0">
      <alignment/>
      <protection/>
    </xf>
    <xf numFmtId="0" fontId="28" fillId="10"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0" fillId="0" borderId="0">
      <alignment vertical="center"/>
      <protection/>
    </xf>
    <xf numFmtId="0" fontId="35" fillId="0" borderId="0">
      <alignment/>
      <protection/>
    </xf>
    <xf numFmtId="0" fontId="19" fillId="6" borderId="1" applyNumberFormat="0" applyAlignment="0" applyProtection="0"/>
    <xf numFmtId="0" fontId="28" fillId="3" borderId="0" applyNumberFormat="0" applyBorder="0" applyAlignment="0" applyProtection="0"/>
    <xf numFmtId="0" fontId="39" fillId="0" borderId="13" applyNumberFormat="0" applyFill="0" applyAlignment="0" applyProtection="0"/>
    <xf numFmtId="0" fontId="28" fillId="17" borderId="0" applyNumberFormat="0" applyBorder="0" applyAlignment="0" applyProtection="0"/>
    <xf numFmtId="0" fontId="38" fillId="0" borderId="0" applyNumberFormat="0" applyFill="0" applyBorder="0" applyAlignment="0" applyProtection="0"/>
    <xf numFmtId="0" fontId="28" fillId="10" borderId="0" applyNumberFormat="0" applyBorder="0" applyAlignment="0" applyProtection="0"/>
    <xf numFmtId="0" fontId="0" fillId="0" borderId="0">
      <alignment/>
      <protection/>
    </xf>
    <xf numFmtId="0" fontId="18" fillId="15"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51" fillId="0" borderId="0">
      <alignment/>
      <protection/>
    </xf>
    <xf numFmtId="0" fontId="28" fillId="10" borderId="0" applyNumberFormat="0" applyBorder="0" applyAlignment="0" applyProtection="0"/>
    <xf numFmtId="0" fontId="25" fillId="10" borderId="0" applyNumberFormat="0" applyBorder="0" applyAlignment="0" applyProtection="0"/>
    <xf numFmtId="0" fontId="0" fillId="0" borderId="0">
      <alignment vertical="center"/>
      <protection/>
    </xf>
    <xf numFmtId="0" fontId="18" fillId="12" borderId="0" applyNumberFormat="0" applyBorder="0" applyAlignment="0" applyProtection="0"/>
    <xf numFmtId="49" fontId="0" fillId="0" borderId="0" applyFont="0" applyFill="0" applyBorder="0" applyAlignment="0" applyProtection="0"/>
    <xf numFmtId="0" fontId="28" fillId="10" borderId="0" applyNumberFormat="0" applyBorder="0" applyAlignment="0" applyProtection="0"/>
    <xf numFmtId="0" fontId="55" fillId="0" borderId="0">
      <alignment/>
      <protection/>
    </xf>
    <xf numFmtId="0" fontId="28" fillId="0" borderId="0">
      <alignment vertical="center"/>
      <protection/>
    </xf>
    <xf numFmtId="0" fontId="28" fillId="9" borderId="0" applyNumberFormat="0" applyBorder="0" applyAlignment="0" applyProtection="0"/>
    <xf numFmtId="0" fontId="28" fillId="4"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8" fillId="17" borderId="0" applyNumberFormat="0" applyBorder="0" applyAlignment="0" applyProtection="0"/>
    <xf numFmtId="0" fontId="18" fillId="5"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8" fillId="17" borderId="0" applyNumberFormat="0" applyBorder="0" applyAlignment="0" applyProtection="0"/>
    <xf numFmtId="0" fontId="18" fillId="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0" borderId="0">
      <alignment vertical="center"/>
      <protection/>
    </xf>
    <xf numFmtId="0" fontId="28" fillId="9"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8" fillId="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18" fillId="22" borderId="0" applyNumberFormat="0" applyBorder="0" applyAlignment="0" applyProtection="0"/>
    <xf numFmtId="0" fontId="28" fillId="9" borderId="0" applyNumberFormat="0" applyBorder="0" applyAlignment="0" applyProtection="0"/>
    <xf numFmtId="0" fontId="34" fillId="4" borderId="1" applyNumberFormat="0" applyAlignment="0" applyProtection="0"/>
    <xf numFmtId="0" fontId="28" fillId="4" borderId="0" applyNumberFormat="0" applyBorder="0" applyAlignment="0" applyProtection="0"/>
    <xf numFmtId="0" fontId="28" fillId="9" borderId="0" applyNumberFormat="0" applyBorder="0" applyAlignment="0" applyProtection="0"/>
    <xf numFmtId="0" fontId="34" fillId="4" borderId="1" applyNumberFormat="0" applyAlignment="0" applyProtection="0"/>
    <xf numFmtId="0" fontId="28" fillId="4" borderId="0" applyNumberFormat="0" applyBorder="0" applyAlignment="0" applyProtection="0"/>
    <xf numFmtId="0" fontId="28" fillId="9"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8" fillId="4" borderId="0" applyNumberFormat="0" applyBorder="0" applyAlignment="0" applyProtection="0"/>
    <xf numFmtId="0" fontId="28" fillId="9"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8" fillId="4"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9"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28" fillId="9" borderId="0" applyNumberFormat="0" applyBorder="0" applyAlignment="0" applyProtection="0"/>
    <xf numFmtId="0" fontId="18" fillId="4"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28" fillId="9"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28" fillId="9" borderId="0" applyNumberFormat="0" applyBorder="0" applyAlignment="0" applyProtection="0"/>
    <xf numFmtId="0" fontId="28" fillId="9" borderId="0" applyNumberFormat="0" applyBorder="0" applyAlignment="0" applyProtection="0"/>
    <xf numFmtId="0" fontId="18" fillId="12" borderId="0" applyNumberFormat="0" applyBorder="0" applyAlignment="0" applyProtection="0"/>
    <xf numFmtId="0" fontId="28" fillId="9" borderId="0" applyNumberFormat="0" applyBorder="0" applyAlignment="0" applyProtection="0"/>
    <xf numFmtId="0" fontId="18" fillId="12" borderId="0" applyNumberFormat="0" applyBorder="0" applyAlignment="0" applyProtection="0"/>
    <xf numFmtId="0" fontId="28" fillId="9" borderId="0" applyNumberFormat="0" applyBorder="0" applyAlignment="0" applyProtection="0"/>
    <xf numFmtId="0" fontId="18" fillId="12" borderId="0" applyNumberFormat="0" applyBorder="0" applyAlignment="0" applyProtection="0"/>
    <xf numFmtId="0" fontId="28" fillId="9" borderId="0" applyNumberFormat="0" applyBorder="0" applyAlignment="0" applyProtection="0"/>
    <xf numFmtId="0" fontId="31" fillId="8" borderId="0" applyNumberFormat="0" applyBorder="0" applyAlignment="0" applyProtection="0"/>
    <xf numFmtId="0" fontId="28" fillId="10"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18" fillId="12" borderId="0" applyNumberFormat="0" applyBorder="0" applyAlignment="0" applyProtection="0"/>
    <xf numFmtId="0" fontId="22" fillId="6" borderId="8" applyNumberFormat="0" applyAlignment="0" applyProtection="0"/>
    <xf numFmtId="0" fontId="28" fillId="10" borderId="0" applyNumberFormat="0" applyBorder="0" applyAlignment="0" applyProtection="0"/>
    <xf numFmtId="0" fontId="23" fillId="0" borderId="12" applyNumberFormat="0" applyFill="0" applyAlignment="0" applyProtection="0"/>
    <xf numFmtId="0" fontId="28" fillId="3" borderId="0" applyNumberFormat="0" applyBorder="0" applyAlignment="0" applyProtection="0"/>
    <xf numFmtId="0" fontId="23" fillId="0" borderId="12" applyNumberFormat="0" applyFill="0" applyAlignment="0" applyProtection="0"/>
    <xf numFmtId="0" fontId="28" fillId="3" borderId="0" applyNumberFormat="0" applyBorder="0" applyAlignment="0" applyProtection="0"/>
    <xf numFmtId="0" fontId="28" fillId="10" borderId="0" applyNumberFormat="0" applyBorder="0" applyAlignment="0" applyProtection="0"/>
    <xf numFmtId="0" fontId="18" fillId="15" borderId="0" applyNumberFormat="0" applyBorder="0" applyAlignment="0" applyProtection="0"/>
    <xf numFmtId="0" fontId="28" fillId="10"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28" fillId="10"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23" fillId="0" borderId="12" applyNumberFormat="0" applyFill="0" applyAlignment="0" applyProtection="0"/>
    <xf numFmtId="0" fontId="18" fillId="22" borderId="0" applyNumberFormat="0" applyBorder="0" applyAlignment="0" applyProtection="0"/>
    <xf numFmtId="0" fontId="28" fillId="0" borderId="0">
      <alignment vertical="center"/>
      <protection/>
    </xf>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8" fillId="12" borderId="0" applyNumberFormat="0" applyBorder="0" applyAlignment="0" applyProtection="0"/>
    <xf numFmtId="0" fontId="28" fillId="10" borderId="0" applyNumberFormat="0" applyBorder="0" applyAlignment="0" applyProtection="0"/>
    <xf numFmtId="179" fontId="0" fillId="0" borderId="0" applyFill="0" applyBorder="0" applyAlignment="0" applyProtection="0"/>
    <xf numFmtId="181" fontId="0" fillId="0" borderId="0" applyFont="0" applyFill="0" applyBorder="0" applyAlignment="0" applyProtection="0"/>
    <xf numFmtId="0" fontId="28" fillId="10" borderId="0" applyNumberFormat="0" applyBorder="0" applyAlignment="0" applyProtection="0"/>
    <xf numFmtId="0" fontId="57" fillId="0" borderId="15" applyNumberFormat="0" applyAlignment="0" applyProtection="0"/>
    <xf numFmtId="0" fontId="28" fillId="10" borderId="0" applyNumberFormat="0" applyBorder="0" applyAlignment="0" applyProtection="0"/>
    <xf numFmtId="0" fontId="18" fillId="11" borderId="0" applyNumberFormat="0" applyBorder="0" applyAlignment="0" applyProtection="0"/>
    <xf numFmtId="0" fontId="57" fillId="0" borderId="16">
      <alignment horizontal="left" vertical="center"/>
      <protection/>
    </xf>
    <xf numFmtId="0" fontId="28" fillId="10" borderId="0" applyNumberFormat="0" applyBorder="0" applyAlignment="0" applyProtection="0"/>
    <xf numFmtId="0" fontId="18" fillId="11" borderId="0" applyNumberFormat="0" applyBorder="0" applyAlignment="0" applyProtection="0"/>
    <xf numFmtId="0" fontId="28" fillId="10" borderId="0" applyNumberFormat="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32" fillId="24" borderId="0" applyNumberFormat="0" applyBorder="0" applyAlignment="0" applyProtection="0"/>
    <xf numFmtId="0" fontId="20" fillId="0" borderId="4" applyNumberFormat="0" applyFill="0" applyAlignment="0" applyProtection="0"/>
    <xf numFmtId="0" fontId="28" fillId="10"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20" fillId="0" borderId="4" applyNumberFormat="0" applyFill="0" applyAlignment="0" applyProtection="0"/>
    <xf numFmtId="0" fontId="28" fillId="10" borderId="0" applyNumberFormat="0" applyBorder="0" applyAlignment="0" applyProtection="0"/>
    <xf numFmtId="0" fontId="31" fillId="8" borderId="0" applyNumberFormat="0" applyBorder="0" applyAlignment="0" applyProtection="0"/>
    <xf numFmtId="0" fontId="20" fillId="0" borderId="4" applyNumberFormat="0" applyFill="0" applyAlignment="0" applyProtection="0"/>
    <xf numFmtId="0" fontId="28" fillId="10" borderId="0" applyNumberFormat="0" applyBorder="0" applyAlignment="0" applyProtection="0"/>
    <xf numFmtId="0" fontId="31" fillId="8" borderId="0" applyNumberFormat="0" applyBorder="0" applyAlignment="0" applyProtection="0"/>
    <xf numFmtId="0" fontId="28" fillId="10" borderId="0" applyNumberFormat="0" applyBorder="0" applyAlignment="0" applyProtection="0"/>
    <xf numFmtId="0" fontId="24" fillId="16" borderId="0" applyNumberFormat="0" applyBorder="0" applyAlignment="0" applyProtection="0"/>
    <xf numFmtId="0" fontId="28" fillId="10" borderId="0" applyNumberFormat="0" applyBorder="0" applyAlignment="0" applyProtection="0"/>
    <xf numFmtId="0" fontId="32" fillId="24" borderId="0" applyNumberFormat="0" applyBorder="0" applyAlignment="0" applyProtection="0"/>
    <xf numFmtId="0" fontId="24" fillId="16" borderId="0" applyNumberFormat="0" applyBorder="0" applyAlignment="0" applyProtection="0"/>
    <xf numFmtId="0" fontId="28" fillId="10" borderId="0" applyNumberFormat="0" applyBorder="0" applyAlignment="0" applyProtection="0"/>
    <xf numFmtId="0" fontId="32" fillId="24" borderId="0" applyNumberFormat="0" applyBorder="0" applyAlignment="0" applyProtection="0"/>
    <xf numFmtId="0" fontId="31" fillId="8" borderId="0" applyNumberFormat="0" applyBorder="0" applyAlignment="0" applyProtection="0"/>
    <xf numFmtId="0" fontId="25" fillId="3" borderId="0" applyNumberFormat="0" applyBorder="0" applyAlignment="0" applyProtection="0"/>
    <xf numFmtId="0" fontId="28" fillId="3" borderId="0" applyNumberFormat="0" applyBorder="0" applyAlignment="0" applyProtection="0"/>
    <xf numFmtId="0" fontId="24" fillId="16" borderId="0" applyNumberFormat="0" applyBorder="0" applyAlignment="0" applyProtection="0"/>
    <xf numFmtId="0" fontId="28" fillId="10" borderId="0" applyNumberFormat="0" applyBorder="0" applyAlignment="0" applyProtection="0"/>
    <xf numFmtId="0" fontId="32" fillId="24" borderId="0" applyNumberFormat="0" applyBorder="0" applyAlignment="0" applyProtection="0"/>
    <xf numFmtId="0" fontId="31" fillId="8"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0" fillId="0" borderId="0">
      <alignment vertical="center"/>
      <protection/>
    </xf>
    <xf numFmtId="0" fontId="28" fillId="10" borderId="0" applyNumberFormat="0" applyBorder="0" applyAlignment="0" applyProtection="0"/>
    <xf numFmtId="0" fontId="28" fillId="6" borderId="0" applyNumberFormat="0" applyBorder="0" applyAlignment="0" applyProtection="0"/>
    <xf numFmtId="0" fontId="28" fillId="17" borderId="0" applyNumberFormat="0" applyBorder="0" applyAlignment="0" applyProtection="0"/>
    <xf numFmtId="0" fontId="31" fillId="8" borderId="0" applyNumberFormat="0" applyBorder="0" applyAlignment="0" applyProtection="0"/>
    <xf numFmtId="0" fontId="24" fillId="11" borderId="0" applyNumberFormat="0" applyBorder="0" applyAlignment="0" applyProtection="0"/>
    <xf numFmtId="0" fontId="28" fillId="6" borderId="0" applyNumberFormat="0" applyBorder="0" applyAlignment="0" applyProtection="0"/>
    <xf numFmtId="0" fontId="40" fillId="0" borderId="2" applyNumberFormat="0" applyFill="0" applyAlignment="0" applyProtection="0"/>
    <xf numFmtId="0" fontId="18" fillId="16" borderId="0" applyNumberFormat="0" applyBorder="0" applyAlignment="0" applyProtection="0"/>
    <xf numFmtId="0" fontId="29" fillId="17" borderId="0" applyNumberFormat="0" applyBorder="0" applyAlignment="0" applyProtection="0"/>
    <xf numFmtId="0" fontId="18" fillId="4" borderId="0" applyNumberFormat="0" applyBorder="0" applyAlignment="0" applyProtection="0"/>
    <xf numFmtId="0" fontId="40" fillId="0" borderId="2" applyNumberFormat="0" applyFill="0" applyAlignment="0" applyProtection="0"/>
    <xf numFmtId="0" fontId="0" fillId="10" borderId="3" applyNumberFormat="0" applyFont="0" applyAlignment="0" applyProtection="0"/>
    <xf numFmtId="0" fontId="28" fillId="6" borderId="0" applyNumberFormat="0" applyBorder="0" applyAlignment="0" applyProtection="0"/>
    <xf numFmtId="0" fontId="31" fillId="8" borderId="0" applyNumberFormat="0" applyBorder="0" applyAlignment="0" applyProtection="0"/>
    <xf numFmtId="0" fontId="28" fillId="12" borderId="0" applyNumberFormat="0" applyBorder="0" applyAlignment="0" applyProtection="0"/>
    <xf numFmtId="0" fontId="40" fillId="0" borderId="2" applyNumberFormat="0" applyFill="0" applyAlignment="0" applyProtection="0"/>
    <xf numFmtId="0" fontId="0" fillId="10" borderId="3" applyNumberFormat="0" applyFont="0" applyAlignment="0" applyProtection="0"/>
    <xf numFmtId="0" fontId="28" fillId="6" borderId="0" applyNumberFormat="0" applyBorder="0" applyAlignment="0" applyProtection="0"/>
    <xf numFmtId="0" fontId="28" fillId="12" borderId="0" applyNumberFormat="0" applyBorder="0" applyAlignment="0" applyProtection="0"/>
    <xf numFmtId="0" fontId="40" fillId="0" borderId="2" applyNumberFormat="0" applyFill="0" applyAlignment="0" applyProtection="0"/>
    <xf numFmtId="0" fontId="28" fillId="6" borderId="0" applyNumberFormat="0" applyBorder="0" applyAlignment="0" applyProtection="0"/>
    <xf numFmtId="0" fontId="40" fillId="0" borderId="2" applyNumberFormat="0" applyFill="0" applyAlignment="0" applyProtection="0"/>
    <xf numFmtId="180" fontId="0" fillId="0" borderId="0" applyFill="0" applyBorder="0" applyAlignment="0" applyProtection="0"/>
    <xf numFmtId="0" fontId="24" fillId="11" borderId="0" applyNumberFormat="0" applyBorder="0" applyAlignment="0" applyProtection="0"/>
    <xf numFmtId="0" fontId="28" fillId="6" borderId="0" applyNumberFormat="0" applyBorder="0" applyAlignment="0" applyProtection="0"/>
    <xf numFmtId="0" fontId="40" fillId="0" borderId="2" applyNumberFormat="0" applyFill="0" applyAlignment="0" applyProtection="0"/>
    <xf numFmtId="180" fontId="0" fillId="0" borderId="0" applyFill="0" applyBorder="0" applyAlignment="0" applyProtection="0"/>
    <xf numFmtId="0" fontId="28" fillId="6" borderId="0" applyNumberFormat="0" applyBorder="0" applyAlignment="0" applyProtection="0"/>
    <xf numFmtId="0" fontId="18" fillId="12" borderId="0" applyNumberFormat="0" applyBorder="0" applyAlignment="0" applyProtection="0"/>
    <xf numFmtId="0" fontId="40" fillId="0" borderId="2" applyNumberFormat="0" applyFill="0" applyAlignment="0" applyProtection="0"/>
    <xf numFmtId="180" fontId="0" fillId="0" borderId="0" applyFill="0" applyBorder="0" applyAlignment="0" applyProtection="0"/>
    <xf numFmtId="0" fontId="28" fillId="6" borderId="0" applyNumberFormat="0" applyBorder="0" applyAlignment="0" applyProtection="0"/>
    <xf numFmtId="0" fontId="18" fillId="12" borderId="0" applyNumberFormat="0" applyBorder="0" applyAlignment="0" applyProtection="0"/>
    <xf numFmtId="0" fontId="28" fillId="6" borderId="0" applyNumberFormat="0" applyBorder="0" applyAlignment="0" applyProtection="0"/>
    <xf numFmtId="0" fontId="24" fillId="7" borderId="0" applyNumberFormat="0" applyBorder="0" applyAlignment="0" applyProtection="0"/>
    <xf numFmtId="0" fontId="28" fillId="6" borderId="0" applyNumberFormat="0" applyBorder="0" applyAlignment="0" applyProtection="0"/>
    <xf numFmtId="0" fontId="18" fillId="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13"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39" fillId="0" borderId="13" applyNumberFormat="0" applyFill="0" applyAlignment="0" applyProtection="0"/>
    <xf numFmtId="0" fontId="28" fillId="6" borderId="0" applyNumberFormat="0" applyBorder="0" applyAlignment="0" applyProtection="0"/>
    <xf numFmtId="0" fontId="24" fillId="14" borderId="0" applyNumberFormat="0" applyBorder="0" applyAlignment="0" applyProtection="0"/>
    <xf numFmtId="0" fontId="28" fillId="6" borderId="0" applyNumberFormat="0" applyBorder="0" applyAlignment="0" applyProtection="0"/>
    <xf numFmtId="0" fontId="18" fillId="4" borderId="0" applyNumberFormat="0" applyBorder="0" applyAlignment="0" applyProtection="0"/>
    <xf numFmtId="0" fontId="24" fillId="1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183" fontId="0" fillId="0" borderId="0" applyFont="0" applyFill="0" applyBorder="0" applyAlignment="0" applyProtection="0"/>
    <xf numFmtId="0" fontId="28" fillId="6" borderId="0" applyNumberFormat="0" applyBorder="0" applyAlignment="0" applyProtection="0"/>
    <xf numFmtId="0" fontId="36"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5" fillId="4" borderId="0" applyNumberFormat="0" applyBorder="0" applyAlignment="0" applyProtection="0"/>
    <xf numFmtId="0" fontId="0" fillId="0" borderId="0">
      <alignment vertical="center"/>
      <protection/>
    </xf>
    <xf numFmtId="0" fontId="28" fillId="10" borderId="0" applyNumberFormat="0" applyBorder="0" applyAlignment="0" applyProtection="0"/>
    <xf numFmtId="0" fontId="27" fillId="0" borderId="0" applyNumberFormat="0" applyFill="0" applyBorder="0" applyAlignment="0" applyProtection="0"/>
    <xf numFmtId="0" fontId="28" fillId="10" borderId="0" applyNumberFormat="0" applyBorder="0" applyAlignment="0" applyProtection="0"/>
    <xf numFmtId="0" fontId="0" fillId="0" borderId="0">
      <alignment vertical="center"/>
      <protection/>
    </xf>
    <xf numFmtId="0" fontId="33" fillId="0" borderId="2" applyNumberFormat="0" applyFill="0" applyAlignment="0" applyProtection="0"/>
    <xf numFmtId="181" fontId="0" fillId="0" borderId="0" applyFont="0" applyFill="0" applyBorder="0" applyAlignment="0" applyProtection="0"/>
    <xf numFmtId="0" fontId="18" fillId="15"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3" fillId="0" borderId="12" applyNumberFormat="0" applyFill="0" applyAlignment="0" applyProtection="0"/>
    <xf numFmtId="0" fontId="28" fillId="10" borderId="0" applyNumberFormat="0" applyBorder="0" applyAlignment="0" applyProtection="0"/>
    <xf numFmtId="0" fontId="23" fillId="0" borderId="12" applyNumberFormat="0" applyFill="0" applyAlignment="0" applyProtection="0"/>
    <xf numFmtId="0" fontId="28" fillId="10" borderId="0" applyNumberFormat="0" applyBorder="0" applyAlignment="0" applyProtection="0"/>
    <xf numFmtId="0" fontId="23" fillId="0" borderId="12" applyNumberFormat="0" applyFill="0" applyAlignment="0" applyProtection="0"/>
    <xf numFmtId="0" fontId="28" fillId="10" borderId="0" applyNumberFormat="0" applyBorder="0" applyAlignment="0" applyProtection="0"/>
    <xf numFmtId="0" fontId="28" fillId="3" borderId="0" applyNumberFormat="0" applyBorder="0" applyAlignment="0" applyProtection="0"/>
    <xf numFmtId="0" fontId="0" fillId="0" borderId="0">
      <alignment vertical="center"/>
      <protection/>
    </xf>
    <xf numFmtId="182" fontId="13" fillId="0" borderId="0">
      <alignment/>
      <protection/>
    </xf>
    <xf numFmtId="0" fontId="13" fillId="0" borderId="0">
      <alignment/>
      <protection/>
    </xf>
    <xf numFmtId="0" fontId="28" fillId="10" borderId="0" applyNumberFormat="0" applyBorder="0" applyAlignment="0" applyProtection="0"/>
    <xf numFmtId="0" fontId="42" fillId="16" borderId="9" applyNumberFormat="0" applyAlignment="0" applyProtection="0"/>
    <xf numFmtId="0" fontId="36" fillId="0" borderId="0" applyNumberFormat="0" applyFill="0" applyBorder="0" applyAlignment="0" applyProtection="0"/>
    <xf numFmtId="0" fontId="28" fillId="3" borderId="0" applyNumberFormat="0" applyBorder="0" applyAlignment="0" applyProtection="0"/>
    <xf numFmtId="0" fontId="0" fillId="0" borderId="0">
      <alignment vertical="center"/>
      <protection/>
    </xf>
    <xf numFmtId="0" fontId="25" fillId="4" borderId="0" applyNumberFormat="0" applyBorder="0" applyAlignment="0" applyProtection="0"/>
    <xf numFmtId="0" fontId="28" fillId="10" borderId="0" applyNumberFormat="0" applyBorder="0" applyAlignment="0" applyProtection="0"/>
    <xf numFmtId="0" fontId="25" fillId="4" borderId="0" applyNumberFormat="0" applyBorder="0" applyAlignment="0" applyProtection="0"/>
    <xf numFmtId="0" fontId="18" fillId="21" borderId="0" applyNumberFormat="0" applyBorder="0" applyAlignment="0" applyProtection="0"/>
    <xf numFmtId="0" fontId="28" fillId="10" borderId="0" applyNumberFormat="0" applyBorder="0" applyAlignment="0" applyProtection="0"/>
    <xf numFmtId="0" fontId="31" fillId="8"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0" fillId="0" borderId="0">
      <alignment vertical="center"/>
      <protection/>
    </xf>
    <xf numFmtId="0" fontId="28" fillId="10" borderId="0" applyNumberFormat="0" applyBorder="0" applyAlignment="0" applyProtection="0"/>
    <xf numFmtId="0" fontId="18" fillId="15" borderId="0" applyNumberFormat="0" applyBorder="0" applyAlignment="0" applyProtection="0"/>
    <xf numFmtId="0" fontId="36" fillId="0" borderId="0" applyNumberFormat="0" applyFill="0" applyBorder="0" applyAlignment="0" applyProtection="0"/>
    <xf numFmtId="180" fontId="0" fillId="0" borderId="0" applyFill="0" applyBorder="0" applyAlignment="0" applyProtection="0"/>
    <xf numFmtId="0" fontId="28" fillId="10" borderId="0" applyNumberFormat="0" applyBorder="0" applyAlignment="0" applyProtection="0"/>
    <xf numFmtId="0" fontId="0" fillId="0" borderId="0">
      <alignment/>
      <protection/>
    </xf>
    <xf numFmtId="0" fontId="18" fillId="15" borderId="0" applyNumberFormat="0" applyBorder="0" applyAlignment="0" applyProtection="0"/>
    <xf numFmtId="0" fontId="0" fillId="0" borderId="0">
      <alignment vertical="center"/>
      <protection/>
    </xf>
    <xf numFmtId="0" fontId="18" fillId="25" borderId="0" applyNumberFormat="0" applyBorder="0" applyAlignment="0" applyProtection="0"/>
    <xf numFmtId="0" fontId="25" fillId="4" borderId="0" applyNumberFormat="0" applyBorder="0" applyAlignment="0" applyProtection="0"/>
    <xf numFmtId="0" fontId="28" fillId="10" borderId="0" applyNumberFormat="0" applyBorder="0" applyAlignment="0" applyProtection="0"/>
    <xf numFmtId="0" fontId="31" fillId="8" borderId="0" applyNumberFormat="0" applyBorder="0" applyAlignment="0" applyProtection="0"/>
    <xf numFmtId="0" fontId="4" fillId="0" borderId="0" applyNumberFormat="0" applyFill="0" applyBorder="0" applyAlignment="0" applyProtection="0"/>
    <xf numFmtId="0" fontId="18" fillId="15" borderId="0" applyNumberFormat="0" applyBorder="0" applyAlignment="0" applyProtection="0"/>
    <xf numFmtId="0" fontId="25" fillId="4" borderId="0" applyNumberFormat="0" applyBorder="0" applyAlignment="0" applyProtection="0"/>
    <xf numFmtId="0" fontId="0" fillId="0" borderId="0">
      <alignment/>
      <protection/>
    </xf>
    <xf numFmtId="0" fontId="28" fillId="10" borderId="0" applyNumberFormat="0" applyBorder="0" applyAlignment="0" applyProtection="0"/>
    <xf numFmtId="0" fontId="31" fillId="8" borderId="0" applyNumberFormat="0" applyBorder="0" applyAlignment="0" applyProtection="0"/>
    <xf numFmtId="0" fontId="33" fillId="0" borderId="2" applyNumberFormat="0" applyFill="0" applyAlignment="0" applyProtection="0"/>
    <xf numFmtId="0" fontId="18" fillId="15"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4" borderId="0" applyNumberFormat="0" applyBorder="0" applyAlignment="0" applyProtection="0"/>
    <xf numFmtId="0" fontId="28" fillId="0" borderId="0">
      <alignment vertical="center"/>
      <protection/>
    </xf>
    <xf numFmtId="0" fontId="28" fillId="10" borderId="0" applyNumberFormat="0" applyBorder="0" applyAlignment="0" applyProtection="0"/>
    <xf numFmtId="0" fontId="31" fillId="8" borderId="0" applyNumberFormat="0" applyBorder="0" applyAlignment="0" applyProtection="0"/>
    <xf numFmtId="0" fontId="24" fillId="11" borderId="0" applyNumberFormat="0" applyBorder="0" applyAlignment="0" applyProtection="0"/>
    <xf numFmtId="0" fontId="0" fillId="0" borderId="0">
      <alignment vertical="center"/>
      <protection/>
    </xf>
    <xf numFmtId="0" fontId="28" fillId="3" borderId="0" applyNumberFormat="0" applyBorder="0" applyAlignment="0" applyProtection="0"/>
    <xf numFmtId="0" fontId="28" fillId="4" borderId="0" applyNumberFormat="0" applyBorder="0" applyAlignment="0" applyProtection="0"/>
    <xf numFmtId="0" fontId="28" fillId="0" borderId="0">
      <alignment vertical="center"/>
      <protection/>
    </xf>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28" fillId="3" borderId="0" applyNumberFormat="0" applyBorder="0" applyAlignment="0" applyProtection="0"/>
    <xf numFmtId="0" fontId="28" fillId="12" borderId="0" applyNumberFormat="0" applyBorder="0" applyAlignment="0" applyProtection="0"/>
    <xf numFmtId="0" fontId="26" fillId="0" borderId="10" applyNumberFormat="0" applyFill="0" applyAlignment="0" applyProtection="0"/>
    <xf numFmtId="0" fontId="28" fillId="3" borderId="0" applyNumberFormat="0" applyBorder="0" applyAlignment="0" applyProtection="0"/>
    <xf numFmtId="0" fontId="31" fillId="8"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0"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0" fillId="0" borderId="0">
      <alignment vertical="center"/>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0" fillId="0" borderId="0">
      <alignment vertical="center"/>
      <protection/>
    </xf>
    <xf numFmtId="0" fontId="18" fillId="12" borderId="0" applyNumberFormat="0" applyBorder="0" applyAlignment="0" applyProtection="0"/>
    <xf numFmtId="0" fontId="28" fillId="3"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31" fillId="8" borderId="0" applyNumberFormat="0" applyBorder="0" applyAlignment="0" applyProtection="0"/>
    <xf numFmtId="0" fontId="0" fillId="0" borderId="0">
      <alignment vertical="center"/>
      <protection/>
    </xf>
    <xf numFmtId="0" fontId="28" fillId="3" borderId="0" applyNumberFormat="0" applyBorder="0" applyAlignment="0" applyProtection="0"/>
    <xf numFmtId="0" fontId="18" fillId="26" borderId="0" applyNumberFormat="0" applyBorder="0" applyAlignment="0" applyProtection="0"/>
    <xf numFmtId="0" fontId="24" fillId="12" borderId="0" applyNumberFormat="0" applyBorder="0" applyAlignment="0" applyProtection="0"/>
    <xf numFmtId="0" fontId="28" fillId="3" borderId="0" applyNumberFormat="0" applyBorder="0" applyAlignment="0" applyProtection="0"/>
    <xf numFmtId="0" fontId="18" fillId="26" borderId="0" applyNumberFormat="0" applyBorder="0" applyAlignment="0" applyProtection="0"/>
    <xf numFmtId="0" fontId="18" fillId="12" borderId="0" applyNumberFormat="0" applyBorder="0" applyAlignment="0" applyProtection="0"/>
    <xf numFmtId="0" fontId="28" fillId="13" borderId="0" applyNumberFormat="0" applyBorder="0" applyAlignment="0" applyProtection="0"/>
    <xf numFmtId="184" fontId="0" fillId="0" borderId="0" applyFont="0" applyFill="0" applyBorder="0" applyAlignment="0" applyProtection="0"/>
    <xf numFmtId="0" fontId="28" fillId="3" borderId="0" applyNumberFormat="0" applyBorder="0" applyAlignment="0" applyProtection="0"/>
    <xf numFmtId="0" fontId="18" fillId="26" borderId="0" applyNumberFormat="0" applyBorder="0" applyAlignment="0" applyProtection="0"/>
    <xf numFmtId="0" fontId="25" fillId="13" borderId="0" applyNumberFormat="0" applyBorder="0" applyAlignment="0" applyProtection="0"/>
    <xf numFmtId="0" fontId="28" fillId="13"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0" borderId="0">
      <alignment vertical="center"/>
      <protection/>
    </xf>
    <xf numFmtId="0" fontId="18" fillId="26" borderId="0" applyNumberFormat="0" applyBorder="0" applyAlignment="0" applyProtection="0"/>
    <xf numFmtId="0" fontId="28" fillId="13"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0" borderId="0">
      <alignment vertical="center"/>
      <protection/>
    </xf>
    <xf numFmtId="0" fontId="18" fillId="26" borderId="0" applyNumberFormat="0" applyBorder="0" applyAlignment="0" applyProtection="0"/>
    <xf numFmtId="0" fontId="18" fillId="26" borderId="0" applyNumberFormat="0" applyBorder="0" applyAlignment="0" applyProtection="0"/>
    <xf numFmtId="0" fontId="28" fillId="3" borderId="0" applyNumberFormat="0" applyBorder="0" applyAlignment="0" applyProtection="0"/>
    <xf numFmtId="0" fontId="0" fillId="0" borderId="0">
      <alignment vertical="center"/>
      <protection/>
    </xf>
    <xf numFmtId="0" fontId="31" fillId="8" borderId="0" applyNumberFormat="0" applyBorder="0" applyAlignment="0" applyProtection="0"/>
    <xf numFmtId="0" fontId="18" fillId="26" borderId="0" applyNumberFormat="0" applyBorder="0" applyAlignment="0" applyProtection="0"/>
    <xf numFmtId="0" fontId="28" fillId="3" borderId="0" applyNumberFormat="0" applyBorder="0" applyAlignment="0" applyProtection="0"/>
    <xf numFmtId="0" fontId="18" fillId="26" borderId="0" applyNumberFormat="0" applyBorder="0" applyAlignment="0" applyProtection="0"/>
    <xf numFmtId="0" fontId="28" fillId="3" borderId="0" applyNumberFormat="0" applyBorder="0" applyAlignment="0" applyProtection="0"/>
    <xf numFmtId="0" fontId="26" fillId="0" borderId="10" applyNumberFormat="0" applyFill="0" applyAlignment="0" applyProtection="0"/>
    <xf numFmtId="0" fontId="28" fillId="0" borderId="0">
      <alignment vertical="center"/>
      <protection/>
    </xf>
    <xf numFmtId="0" fontId="28" fillId="13" borderId="0" applyNumberFormat="0" applyBorder="0" applyAlignment="0" applyProtection="0"/>
    <xf numFmtId="0" fontId="18" fillId="12" borderId="0" applyNumberFormat="0" applyBorder="0" applyAlignment="0" applyProtection="0"/>
    <xf numFmtId="0" fontId="28" fillId="13" borderId="0" applyNumberFormat="0" applyBorder="0" applyAlignment="0" applyProtection="0"/>
    <xf numFmtId="0" fontId="18" fillId="12" borderId="0" applyNumberFormat="0" applyBorder="0" applyAlignment="0" applyProtection="0"/>
    <xf numFmtId="0" fontId="25"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4" fillId="15" borderId="0" applyNumberFormat="0" applyBorder="0" applyAlignment="0" applyProtection="0"/>
    <xf numFmtId="0" fontId="21" fillId="13" borderId="0" applyNumberFormat="0" applyBorder="0" applyAlignment="0" applyProtection="0"/>
    <xf numFmtId="0" fontId="28" fillId="13" borderId="0" applyNumberFormat="0" applyBorder="0" applyAlignment="0" applyProtection="0"/>
    <xf numFmtId="0" fontId="21" fillId="13" borderId="0" applyNumberFormat="0" applyBorder="0" applyAlignment="0" applyProtection="0"/>
    <xf numFmtId="0" fontId="28" fillId="13" borderId="0" applyNumberFormat="0" applyBorder="0" applyAlignment="0" applyProtection="0"/>
    <xf numFmtId="38" fontId="0" fillId="0" borderId="0" applyFill="0" applyBorder="0" applyAlignment="0" applyProtection="0"/>
    <xf numFmtId="0" fontId="28" fillId="13" borderId="0" applyNumberFormat="0" applyBorder="0" applyAlignment="0" applyProtection="0"/>
    <xf numFmtId="9" fontId="0" fillId="0" borderId="0" applyFon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9" fontId="0" fillId="0" borderId="0" applyFon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9" fontId="0" fillId="0" borderId="0" applyFont="0" applyFill="0" applyBorder="0" applyAlignment="0" applyProtection="0"/>
    <xf numFmtId="0" fontId="28" fillId="13" borderId="0" applyNumberFormat="0" applyBorder="0" applyAlignment="0" applyProtection="0"/>
    <xf numFmtId="0" fontId="18" fillId="12" borderId="0" applyNumberFormat="0" applyBorder="0" applyAlignment="0" applyProtection="0"/>
    <xf numFmtId="0" fontId="25" fillId="10" borderId="0" applyNumberFormat="0" applyBorder="0" applyAlignment="0" applyProtection="0"/>
    <xf numFmtId="0" fontId="18" fillId="15" borderId="0" applyNumberFormat="0" applyBorder="0" applyAlignment="0" applyProtection="0"/>
    <xf numFmtId="0" fontId="28" fillId="13" borderId="0" applyNumberFormat="0" applyBorder="0" applyAlignment="0" applyProtection="0"/>
    <xf numFmtId="0" fontId="18" fillId="1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1"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18" fillId="12" borderId="0" applyNumberFormat="0" applyBorder="0" applyAlignment="0" applyProtection="0"/>
    <xf numFmtId="0" fontId="25" fillId="10" borderId="0" applyNumberFormat="0" applyBorder="0" applyAlignment="0" applyProtection="0"/>
    <xf numFmtId="0" fontId="0" fillId="0" borderId="0">
      <alignment vertical="center"/>
      <protection/>
    </xf>
    <xf numFmtId="0" fontId="28" fillId="13" borderId="0" applyNumberFormat="0" applyBorder="0" applyAlignment="0" applyProtection="0"/>
    <xf numFmtId="0" fontId="0" fillId="0" borderId="0">
      <alignment vertical="center"/>
      <protection/>
    </xf>
    <xf numFmtId="0" fontId="28" fillId="13" borderId="0" applyNumberFormat="0" applyBorder="0" applyAlignment="0" applyProtection="0"/>
    <xf numFmtId="0" fontId="28" fillId="13" borderId="0" applyNumberFormat="0" applyBorder="0" applyAlignment="0" applyProtection="0"/>
    <xf numFmtId="188" fontId="0" fillId="0" borderId="0" applyFont="0" applyFill="0" applyBorder="0" applyAlignment="0" applyProtection="0"/>
    <xf numFmtId="0" fontId="28" fillId="13"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0" fontId="0" fillId="0" borderId="0">
      <alignment vertical="center"/>
      <protection/>
    </xf>
    <xf numFmtId="0" fontId="28" fillId="12" borderId="0" applyNumberFormat="0" applyBorder="0" applyAlignment="0" applyProtection="0"/>
    <xf numFmtId="0" fontId="18" fillId="4" borderId="0" applyNumberFormat="0" applyBorder="0" applyAlignment="0" applyProtection="0"/>
    <xf numFmtId="0" fontId="28" fillId="3" borderId="0" applyNumberFormat="0" applyBorder="0" applyAlignment="0" applyProtection="0"/>
    <xf numFmtId="0" fontId="18" fillId="4" borderId="0" applyNumberFormat="0" applyBorder="0" applyAlignment="0" applyProtection="0"/>
    <xf numFmtId="0" fontId="30" fillId="0" borderId="0" applyNumberFormat="0" applyFill="0" applyBorder="0" applyAlignment="0" applyProtection="0"/>
    <xf numFmtId="0" fontId="28" fillId="17" borderId="0" applyNumberFormat="0" applyBorder="0" applyAlignment="0" applyProtection="0"/>
    <xf numFmtId="0" fontId="39" fillId="0" borderId="13" applyNumberFormat="0" applyFill="0" applyAlignment="0" applyProtection="0"/>
    <xf numFmtId="0" fontId="28" fillId="3" borderId="0" applyNumberFormat="0" applyBorder="0" applyAlignment="0" applyProtection="0"/>
    <xf numFmtId="0" fontId="18" fillId="4" borderId="0" applyNumberFormat="0" applyBorder="0" applyAlignment="0" applyProtection="0"/>
    <xf numFmtId="0" fontId="28" fillId="17" borderId="0" applyNumberFormat="0" applyBorder="0" applyAlignment="0" applyProtection="0"/>
    <xf numFmtId="0" fontId="39" fillId="0" borderId="13" applyNumberFormat="0" applyFill="0" applyAlignment="0" applyProtection="0"/>
    <xf numFmtId="0" fontId="28" fillId="3" borderId="0" applyNumberFormat="0" applyBorder="0" applyAlignment="0" applyProtection="0"/>
    <xf numFmtId="0" fontId="28" fillId="17" borderId="0" applyNumberFormat="0" applyBorder="0" applyAlignment="0" applyProtection="0"/>
    <xf numFmtId="0" fontId="39" fillId="0" borderId="13" applyNumberFormat="0" applyFill="0" applyAlignment="0" applyProtection="0"/>
    <xf numFmtId="0" fontId="28" fillId="0" borderId="0">
      <alignment vertical="center"/>
      <protection/>
    </xf>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9" fontId="0" fillId="0" borderId="0" applyFont="0" applyFill="0" applyBorder="0" applyAlignment="0" applyProtection="0"/>
    <xf numFmtId="0" fontId="28" fillId="3" borderId="0" applyNumberFormat="0" applyBorder="0" applyAlignment="0" applyProtection="0"/>
    <xf numFmtId="9" fontId="0" fillId="0" borderId="0" applyFont="0" applyFill="0" applyBorder="0" applyAlignment="0" applyProtection="0"/>
    <xf numFmtId="0" fontId="28" fillId="12"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5" fillId="0" borderId="14" applyNumberFormat="0" applyFill="0" applyAlignment="0" applyProtection="0"/>
    <xf numFmtId="0" fontId="31" fillId="8" borderId="0" applyNumberFormat="0" applyBorder="0" applyAlignment="0" applyProtection="0"/>
    <xf numFmtId="0" fontId="28" fillId="3" borderId="0" applyNumberFormat="0" applyBorder="0" applyAlignment="0" applyProtection="0"/>
    <xf numFmtId="0" fontId="40" fillId="0" borderId="2" applyNumberFormat="0" applyFill="0" applyAlignment="0" applyProtection="0"/>
    <xf numFmtId="0" fontId="28" fillId="3" borderId="0" applyNumberFormat="0" applyBorder="0" applyAlignment="0" applyProtection="0"/>
    <xf numFmtId="0" fontId="28" fillId="3" borderId="0" applyNumberFormat="0" applyBorder="0" applyAlignment="0" applyProtection="0"/>
    <xf numFmtId="0" fontId="33" fillId="0" borderId="2" applyNumberFormat="0" applyFill="0" applyAlignment="0" applyProtection="0"/>
    <xf numFmtId="0" fontId="28" fillId="3" borderId="0" applyNumberFormat="0" applyBorder="0" applyAlignment="0" applyProtection="0"/>
    <xf numFmtId="0" fontId="33" fillId="0" borderId="2" applyNumberFormat="0" applyFill="0" applyAlignment="0" applyProtection="0"/>
    <xf numFmtId="0" fontId="28" fillId="3" borderId="0" applyNumberFormat="0" applyBorder="0" applyAlignment="0" applyProtection="0"/>
    <xf numFmtId="9" fontId="0" fillId="0" borderId="0" applyFont="0" applyFill="0" applyBorder="0" applyAlignment="0" applyProtection="0"/>
    <xf numFmtId="0" fontId="33" fillId="0" borderId="2" applyNumberFormat="0" applyFill="0" applyAlignment="0" applyProtection="0"/>
    <xf numFmtId="0" fontId="18" fillId="22" borderId="0" applyNumberFormat="0" applyBorder="0" applyAlignment="0" applyProtection="0"/>
    <xf numFmtId="0" fontId="21" fillId="13" borderId="0" applyNumberFormat="0" applyBorder="0" applyAlignment="0" applyProtection="0"/>
    <xf numFmtId="0" fontId="28" fillId="0" borderId="0">
      <alignment vertical="center"/>
      <protection/>
    </xf>
    <xf numFmtId="0" fontId="28" fillId="4" borderId="0" applyNumberFormat="0" applyBorder="0" applyAlignment="0" applyProtection="0"/>
    <xf numFmtId="0" fontId="18" fillId="22" borderId="0" applyNumberFormat="0" applyBorder="0" applyAlignment="0" applyProtection="0"/>
    <xf numFmtId="0" fontId="21" fillId="13" borderId="0" applyNumberFormat="0" applyBorder="0" applyAlignment="0" applyProtection="0"/>
    <xf numFmtId="0" fontId="28" fillId="0" borderId="0">
      <alignment vertical="center"/>
      <protection/>
    </xf>
    <xf numFmtId="0" fontId="28" fillId="4" borderId="0" applyNumberFormat="0" applyBorder="0" applyAlignment="0" applyProtection="0"/>
    <xf numFmtId="0" fontId="21" fillId="13" borderId="0" applyNumberFormat="0" applyBorder="0" applyAlignment="0" applyProtection="0"/>
    <xf numFmtId="0" fontId="28"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vertical="center"/>
      <protection/>
    </xf>
    <xf numFmtId="0" fontId="31" fillId="8" borderId="0" applyNumberFormat="0" applyBorder="0" applyAlignment="0" applyProtection="0"/>
    <xf numFmtId="0" fontId="23" fillId="0" borderId="12" applyNumberFormat="0" applyFill="0" applyAlignment="0" applyProtection="0"/>
    <xf numFmtId="0" fontId="28" fillId="4" borderId="0" applyNumberFormat="0" applyBorder="0" applyAlignment="0" applyProtection="0"/>
    <xf numFmtId="0" fontId="28" fillId="4" borderId="0" applyNumberFormat="0" applyBorder="0" applyAlignment="0" applyProtection="0"/>
    <xf numFmtId="0" fontId="0" fillId="0" borderId="0">
      <alignment vertical="center"/>
      <protection/>
    </xf>
    <xf numFmtId="0" fontId="31" fillId="8" borderId="0" applyNumberFormat="0" applyBorder="0" applyAlignment="0" applyProtection="0"/>
    <xf numFmtId="0" fontId="28" fillId="4" borderId="0" applyNumberFormat="0" applyBorder="0" applyAlignment="0" applyProtection="0"/>
    <xf numFmtId="0" fontId="18" fillId="1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0" borderId="0">
      <alignment vertical="center"/>
      <protection/>
    </xf>
    <xf numFmtId="0" fontId="28" fillId="12" borderId="0" applyNumberFormat="0" applyBorder="0" applyAlignment="0" applyProtection="0"/>
    <xf numFmtId="0" fontId="21" fillId="1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8" fillId="12" borderId="0" applyNumberFormat="0" applyBorder="0" applyAlignment="0" applyProtection="0"/>
    <xf numFmtId="0" fontId="18" fillId="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41" fillId="0" borderId="17" applyNumberFormat="0" applyFill="0" applyProtection="0">
      <alignment horizontal="center"/>
    </xf>
    <xf numFmtId="0" fontId="28" fillId="12" borderId="0" applyNumberFormat="0" applyBorder="0" applyAlignment="0" applyProtection="0"/>
    <xf numFmtId="0" fontId="28" fillId="12" borderId="0" applyNumberFormat="0" applyBorder="0" applyAlignment="0" applyProtection="0"/>
    <xf numFmtId="0" fontId="21" fillId="13"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8" fillId="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28" fillId="12"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3" fillId="0" borderId="12" applyNumberFormat="0" applyFill="0" applyAlignment="0" applyProtection="0"/>
    <xf numFmtId="0" fontId="28" fillId="12" borderId="0" applyNumberFormat="0" applyBorder="0" applyAlignment="0" applyProtection="0"/>
    <xf numFmtId="0" fontId="23" fillId="0" borderId="12" applyNumberFormat="0" applyFill="0" applyAlignment="0" applyProtection="0"/>
    <xf numFmtId="0" fontId="18" fillId="12" borderId="0" applyNumberFormat="0" applyBorder="0" applyAlignment="0" applyProtection="0"/>
    <xf numFmtId="0" fontId="18" fillId="25" borderId="0" applyNumberFormat="0" applyBorder="0" applyAlignment="0" applyProtection="0"/>
    <xf numFmtId="0" fontId="28" fillId="12" borderId="0" applyNumberFormat="0" applyBorder="0" applyAlignment="0" applyProtection="0"/>
    <xf numFmtId="0" fontId="23" fillId="0" borderId="12" applyNumberFormat="0" applyFill="0" applyAlignment="0" applyProtection="0"/>
    <xf numFmtId="0" fontId="18" fillId="4" borderId="0" applyNumberFormat="0" applyBorder="0" applyAlignment="0" applyProtection="0"/>
    <xf numFmtId="0" fontId="30" fillId="0" borderId="0" applyNumberFormat="0" applyFill="0" applyBorder="0" applyAlignment="0" applyProtection="0"/>
    <xf numFmtId="0" fontId="28" fillId="17" borderId="0" applyNumberFormat="0" applyBorder="0" applyAlignment="0" applyProtection="0"/>
    <xf numFmtId="0" fontId="18" fillId="22" borderId="0" applyNumberFormat="0" applyBorder="0" applyAlignment="0" applyProtection="0"/>
    <xf numFmtId="0" fontId="28" fillId="17"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8" fillId="17" borderId="0" applyNumberFormat="0" applyBorder="0" applyAlignment="0" applyProtection="0"/>
    <xf numFmtId="4" fontId="0" fillId="0" borderId="0" applyFont="0" applyFill="0" applyBorder="0" applyAlignment="0" applyProtection="0"/>
    <xf numFmtId="0" fontId="21" fillId="13" borderId="0" applyNumberFormat="0" applyBorder="0" applyAlignment="0" applyProtection="0"/>
    <xf numFmtId="0" fontId="28" fillId="3" borderId="0" applyNumberFormat="0" applyBorder="0" applyAlignment="0" applyProtection="0"/>
    <xf numFmtId="0" fontId="21" fillId="13" borderId="0" applyNumberFormat="0" applyBorder="0" applyAlignment="0" applyProtection="0"/>
    <xf numFmtId="0" fontId="28" fillId="17"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21" fillId="13" borderId="0" applyNumberFormat="0" applyBorder="0" applyAlignment="0" applyProtection="0"/>
    <xf numFmtId="0" fontId="28" fillId="17" borderId="0" applyNumberFormat="0" applyBorder="0" applyAlignment="0" applyProtection="0"/>
    <xf numFmtId="0" fontId="21" fillId="13" borderId="0" applyNumberFormat="0" applyBorder="0" applyAlignment="0" applyProtection="0"/>
    <xf numFmtId="0" fontId="28" fillId="17" borderId="0" applyNumberFormat="0" applyBorder="0" applyAlignment="0" applyProtection="0"/>
    <xf numFmtId="0" fontId="40" fillId="0" borderId="2" applyNumberFormat="0" applyFill="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8" fillId="26" borderId="0" applyNumberFormat="0" applyBorder="0" applyAlignment="0" applyProtection="0"/>
    <xf numFmtId="0" fontId="18" fillId="15" borderId="0" applyNumberFormat="0" applyBorder="0" applyAlignment="0" applyProtection="0"/>
    <xf numFmtId="0" fontId="28" fillId="17" borderId="0" applyNumberFormat="0" applyBorder="0" applyAlignment="0" applyProtection="0"/>
    <xf numFmtId="0" fontId="31" fillId="8" borderId="0" applyNumberFormat="0" applyBorder="0" applyAlignment="0" applyProtection="0"/>
    <xf numFmtId="0" fontId="18" fillId="5" borderId="0" applyNumberFormat="0" applyBorder="0" applyAlignment="0" applyProtection="0"/>
    <xf numFmtId="0" fontId="28" fillId="17" borderId="0" applyNumberFormat="0" applyBorder="0" applyAlignment="0" applyProtection="0"/>
    <xf numFmtId="0" fontId="28" fillId="0" borderId="0">
      <alignment vertical="center"/>
      <protection/>
    </xf>
    <xf numFmtId="0" fontId="28" fillId="17" borderId="0" applyNumberFormat="0" applyBorder="0" applyAlignment="0" applyProtection="0"/>
    <xf numFmtId="0" fontId="24" fillId="11" borderId="0" applyNumberFormat="0" applyBorder="0" applyAlignment="0" applyProtection="0"/>
    <xf numFmtId="0" fontId="28" fillId="0" borderId="0">
      <alignment vertical="center"/>
      <protection/>
    </xf>
    <xf numFmtId="0" fontId="28" fillId="17" borderId="0" applyNumberFormat="0" applyBorder="0" applyAlignment="0" applyProtection="0"/>
    <xf numFmtId="0" fontId="24" fillId="11"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18" fillId="22" borderId="0" applyNumberFormat="0" applyBorder="0" applyAlignment="0" applyProtection="0"/>
    <xf numFmtId="0" fontId="21" fillId="13" borderId="0" applyNumberFormat="0" applyBorder="0" applyAlignment="0" applyProtection="0"/>
    <xf numFmtId="0" fontId="0" fillId="0" borderId="0">
      <alignment/>
      <protection/>
    </xf>
    <xf numFmtId="0" fontId="28" fillId="3" borderId="0" applyNumberFormat="0" applyBorder="0" applyAlignment="0" applyProtection="0"/>
    <xf numFmtId="0" fontId="18" fillId="21" borderId="0" applyNumberFormat="0" applyBorder="0" applyAlignment="0" applyProtection="0"/>
    <xf numFmtId="0" fontId="20" fillId="0" borderId="4" applyNumberFormat="0" applyFill="0" applyAlignment="0" applyProtection="0"/>
    <xf numFmtId="0" fontId="21" fillId="13" borderId="0" applyNumberFormat="0" applyBorder="0" applyAlignment="0" applyProtection="0"/>
    <xf numFmtId="0" fontId="28" fillId="3" borderId="0" applyNumberFormat="0" applyBorder="0" applyAlignment="0" applyProtection="0"/>
    <xf numFmtId="0" fontId="18" fillId="12" borderId="0" applyNumberFormat="0" applyBorder="0" applyAlignment="0" applyProtection="0"/>
    <xf numFmtId="0" fontId="21" fillId="13" borderId="0" applyNumberFormat="0" applyBorder="0" applyAlignment="0" applyProtection="0"/>
    <xf numFmtId="0" fontId="28" fillId="3" borderId="0" applyNumberFormat="0" applyBorder="0" applyAlignment="0" applyProtection="0"/>
    <xf numFmtId="0" fontId="31" fillId="8" borderId="0" applyNumberFormat="0" applyBorder="0" applyAlignment="0" applyProtection="0"/>
    <xf numFmtId="0" fontId="28" fillId="3" borderId="0" applyNumberFormat="0" applyBorder="0" applyAlignment="0" applyProtection="0"/>
    <xf numFmtId="0" fontId="37" fillId="8" borderId="0" applyNumberFormat="0" applyBorder="0" applyAlignment="0" applyProtection="0"/>
    <xf numFmtId="0" fontId="28" fillId="3" borderId="0" applyNumberFormat="0" applyBorder="0" applyAlignment="0" applyProtection="0"/>
    <xf numFmtId="0" fontId="33" fillId="0" borderId="2" applyNumberFormat="0" applyFill="0" applyAlignment="0" applyProtection="0"/>
    <xf numFmtId="0" fontId="37" fillId="8" borderId="0" applyNumberFormat="0" applyBorder="0" applyAlignment="0" applyProtection="0"/>
    <xf numFmtId="0" fontId="28" fillId="3" borderId="0" applyNumberFormat="0" applyBorder="0" applyAlignment="0" applyProtection="0"/>
    <xf numFmtId="0" fontId="33" fillId="0" borderId="2" applyNumberFormat="0" applyFill="0" applyAlignment="0" applyProtection="0"/>
    <xf numFmtId="0" fontId="28" fillId="12" borderId="0" applyNumberFormat="0" applyBorder="0" applyAlignment="0" applyProtection="0"/>
    <xf numFmtId="0" fontId="28" fillId="3" borderId="0" applyNumberFormat="0" applyBorder="0" applyAlignment="0" applyProtection="0"/>
    <xf numFmtId="0" fontId="33" fillId="0" borderId="2" applyNumberFormat="0" applyFill="0" applyAlignment="0" applyProtection="0"/>
    <xf numFmtId="0" fontId="28" fillId="3" borderId="0" applyNumberFormat="0" applyBorder="0" applyAlignment="0" applyProtection="0"/>
    <xf numFmtId="0" fontId="37" fillId="8" borderId="0" applyNumberFormat="0" applyBorder="0" applyAlignment="0" applyProtection="0"/>
    <xf numFmtId="0" fontId="28" fillId="3" borderId="0" applyNumberFormat="0" applyBorder="0" applyAlignment="0" applyProtection="0"/>
    <xf numFmtId="0" fontId="23" fillId="0" borderId="12" applyNumberFormat="0" applyFill="0" applyAlignment="0" applyProtection="0"/>
    <xf numFmtId="0" fontId="37" fillId="8"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5" fillId="10" borderId="0" applyNumberFormat="0" applyBorder="0" applyAlignment="0" applyProtection="0"/>
    <xf numFmtId="0" fontId="28" fillId="3" borderId="0" applyNumberFormat="0" applyBorder="0" applyAlignment="0" applyProtection="0"/>
    <xf numFmtId="0" fontId="25" fillId="10"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18" fillId="11" borderId="0" applyNumberFormat="0" applyBorder="0" applyAlignment="0" applyProtection="0"/>
    <xf numFmtId="0" fontId="28" fillId="12" borderId="0" applyNumberFormat="0" applyBorder="0" applyAlignment="0" applyProtection="0"/>
    <xf numFmtId="0" fontId="33" fillId="0" borderId="2" applyNumberFormat="0" applyFill="0" applyAlignment="0" applyProtection="0"/>
    <xf numFmtId="0" fontId="18" fillId="4" borderId="0" applyNumberFormat="0" applyBorder="0" applyAlignment="0" applyProtection="0"/>
    <xf numFmtId="0" fontId="0" fillId="0" borderId="0">
      <alignment vertical="center"/>
      <protection/>
    </xf>
    <xf numFmtId="0" fontId="0" fillId="0" borderId="0">
      <alignment vertical="center"/>
      <protection/>
    </xf>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33" fillId="0" borderId="2" applyNumberFormat="0" applyFill="0" applyAlignment="0" applyProtection="0"/>
    <xf numFmtId="0" fontId="0" fillId="0" borderId="0">
      <alignment vertical="center"/>
      <protection/>
    </xf>
    <xf numFmtId="0" fontId="0" fillId="0" borderId="0">
      <alignment vertical="center"/>
      <protection/>
    </xf>
    <xf numFmtId="0" fontId="28" fillId="12" borderId="0" applyNumberFormat="0" applyBorder="0" applyAlignment="0" applyProtection="0"/>
    <xf numFmtId="0" fontId="0" fillId="0" borderId="0">
      <alignment vertical="center"/>
      <protection/>
    </xf>
    <xf numFmtId="0" fontId="0" fillId="0" borderId="0">
      <alignment vertical="center"/>
      <protection/>
    </xf>
    <xf numFmtId="0" fontId="28" fillId="12" borderId="0" applyNumberFormat="0" applyBorder="0" applyAlignment="0" applyProtection="0"/>
    <xf numFmtId="0" fontId="0" fillId="0" borderId="0">
      <alignment vertical="center"/>
      <protection/>
    </xf>
    <xf numFmtId="0" fontId="24" fillId="1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6" fillId="0" borderId="10" applyNumberFormat="0" applyFill="0" applyAlignment="0" applyProtection="0"/>
    <xf numFmtId="0" fontId="28" fillId="12" borderId="0" applyNumberFormat="0" applyBorder="0" applyAlignment="0" applyProtection="0"/>
    <xf numFmtId="0" fontId="33" fillId="0" borderId="2" applyNumberFormat="0" applyFill="0" applyAlignment="0" applyProtection="0"/>
    <xf numFmtId="0" fontId="28" fillId="12" borderId="0" applyNumberFormat="0" applyBorder="0" applyAlignment="0" applyProtection="0"/>
    <xf numFmtId="0" fontId="18" fillId="11" borderId="0" applyNumberFormat="0" applyBorder="0" applyAlignment="0" applyProtection="0"/>
    <xf numFmtId="0" fontId="28" fillId="12" borderId="0" applyNumberFormat="0" applyBorder="0" applyAlignment="0" applyProtection="0"/>
    <xf numFmtId="0" fontId="18" fillId="11" borderId="0" applyNumberFormat="0" applyBorder="0" applyAlignment="0" applyProtection="0"/>
    <xf numFmtId="0" fontId="28" fillId="12" borderId="0" applyNumberFormat="0" applyBorder="0" applyAlignment="0" applyProtection="0"/>
    <xf numFmtId="0" fontId="18" fillId="11" borderId="0" applyNumberFormat="0" applyBorder="0" applyAlignment="0" applyProtection="0"/>
    <xf numFmtId="0" fontId="28" fillId="12" borderId="0" applyNumberFormat="0" applyBorder="0" applyAlignment="0" applyProtection="0"/>
    <xf numFmtId="0" fontId="26" fillId="0" borderId="10" applyNumberFormat="0" applyFill="0" applyAlignment="0" applyProtection="0"/>
    <xf numFmtId="0" fontId="28" fillId="12" borderId="0" applyNumberFormat="0" applyBorder="0" applyAlignment="0" applyProtection="0"/>
    <xf numFmtId="0" fontId="33" fillId="0" borderId="2" applyNumberFormat="0" applyFill="0" applyAlignment="0" applyProtection="0"/>
    <xf numFmtId="0" fontId="26" fillId="0" borderId="10" applyNumberFormat="0" applyFill="0" applyAlignment="0" applyProtection="0"/>
    <xf numFmtId="0" fontId="2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6" fillId="0" borderId="10" applyNumberFormat="0" applyFill="0" applyAlignment="0" applyProtection="0"/>
    <xf numFmtId="0" fontId="28" fillId="0" borderId="0">
      <alignment vertical="center"/>
      <protection/>
    </xf>
    <xf numFmtId="0" fontId="18" fillId="22" borderId="0" applyNumberFormat="0" applyBorder="0" applyAlignment="0" applyProtection="0"/>
    <xf numFmtId="0" fontId="23" fillId="0" borderId="12" applyNumberFormat="0" applyFill="0" applyAlignment="0" applyProtection="0"/>
    <xf numFmtId="0" fontId="18" fillId="15"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31" fillId="8" borderId="0" applyNumberFormat="0" applyBorder="0" applyAlignment="0" applyProtection="0"/>
    <xf numFmtId="0" fontId="18" fillId="15" borderId="0" applyNumberFormat="0" applyBorder="0" applyAlignment="0" applyProtection="0"/>
    <xf numFmtId="0" fontId="31" fillId="8" borderId="0" applyNumberFormat="0" applyBorder="0" applyAlignment="0" applyProtection="0"/>
    <xf numFmtId="0" fontId="32" fillId="24" borderId="0" applyNumberFormat="0" applyBorder="0" applyAlignment="0" applyProtection="0"/>
    <xf numFmtId="0" fontId="18" fillId="15" borderId="0" applyNumberFormat="0" applyBorder="0" applyAlignment="0" applyProtection="0"/>
    <xf numFmtId="0" fontId="32" fillId="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4" fontId="52" fillId="0" borderId="0">
      <alignment horizontal="center" wrapText="1"/>
      <protection locked="0"/>
    </xf>
    <xf numFmtId="0" fontId="18" fillId="15" borderId="0" applyNumberFormat="0" applyBorder="0" applyAlignment="0" applyProtection="0"/>
    <xf numFmtId="0" fontId="31" fillId="8" borderId="0" applyNumberFormat="0" applyBorder="0" applyAlignment="0" applyProtection="0"/>
    <xf numFmtId="0" fontId="18" fillId="15" borderId="0" applyNumberFormat="0" applyBorder="0" applyAlignment="0" applyProtection="0"/>
    <xf numFmtId="0" fontId="31" fillId="8"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4" fillId="1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1" fillId="8"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180" fontId="0" fillId="0" borderId="0" applyFill="0" applyBorder="0" applyAlignment="0" applyProtection="0"/>
    <xf numFmtId="0" fontId="18" fillId="12"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31" fillId="8" borderId="0" applyNumberFormat="0" applyBorder="0" applyAlignment="0" applyProtection="0"/>
    <xf numFmtId="0" fontId="18" fillId="4" borderId="0" applyNumberFormat="0" applyBorder="0" applyAlignment="0" applyProtection="0"/>
    <xf numFmtId="0" fontId="39" fillId="0" borderId="13" applyNumberFormat="0" applyFill="0" applyAlignment="0" applyProtection="0"/>
    <xf numFmtId="0" fontId="18" fillId="4" borderId="0" applyNumberFormat="0" applyBorder="0" applyAlignment="0" applyProtection="0"/>
    <xf numFmtId="0" fontId="39" fillId="0" borderId="13" applyNumberFormat="0" applyFill="0" applyAlignment="0" applyProtection="0"/>
    <xf numFmtId="0" fontId="18" fillId="4" borderId="0" applyNumberFormat="0" applyBorder="0" applyAlignment="0" applyProtection="0"/>
    <xf numFmtId="0" fontId="39" fillId="0" borderId="13" applyNumberFormat="0" applyFill="0" applyAlignment="0" applyProtection="0"/>
    <xf numFmtId="0" fontId="18" fillId="4"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4" fillId="4" borderId="1" applyNumberFormat="0" applyAlignment="0" applyProtection="0"/>
    <xf numFmtId="0" fontId="33" fillId="0" borderId="2" applyNumberFormat="0" applyFill="0" applyAlignment="0" applyProtection="0"/>
    <xf numFmtId="0" fontId="18" fillId="4" borderId="0" applyNumberFormat="0" applyBorder="0" applyAlignment="0" applyProtection="0"/>
    <xf numFmtId="0" fontId="21" fillId="1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6" fillId="0" borderId="10" applyNumberFormat="0" applyFill="0" applyAlignment="0" applyProtection="0"/>
    <xf numFmtId="0" fontId="30" fillId="0" borderId="0" applyNumberFormat="0" applyFill="0" applyBorder="0" applyAlignment="0" applyProtection="0"/>
    <xf numFmtId="0" fontId="18" fillId="2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37" fontId="59" fillId="0" borderId="0">
      <alignment/>
      <protection/>
    </xf>
    <xf numFmtId="0" fontId="18" fillId="22" borderId="0" applyNumberFormat="0" applyBorder="0" applyAlignment="0" applyProtection="0"/>
    <xf numFmtId="0" fontId="18" fillId="22" borderId="0" applyNumberFormat="0" applyBorder="0" applyAlignment="0" applyProtection="0"/>
    <xf numFmtId="0" fontId="26" fillId="0" borderId="10" applyNumberFormat="0" applyFill="0" applyAlignment="0" applyProtection="0"/>
    <xf numFmtId="0" fontId="21" fillId="13" borderId="0" applyNumberFormat="0" applyBorder="0" applyAlignment="0" applyProtection="0"/>
    <xf numFmtId="0" fontId="28" fillId="0" borderId="0">
      <alignment vertical="center"/>
      <protection/>
    </xf>
    <xf numFmtId="0" fontId="18" fillId="22" borderId="0" applyNumberFormat="0" applyBorder="0" applyAlignment="0" applyProtection="0"/>
    <xf numFmtId="0" fontId="21" fillId="13" borderId="0" applyNumberFormat="0" applyBorder="0" applyAlignment="0" applyProtection="0"/>
    <xf numFmtId="0" fontId="18" fillId="22" borderId="0" applyNumberFormat="0" applyBorder="0" applyAlignment="0" applyProtection="0"/>
    <xf numFmtId="0" fontId="21" fillId="13" borderId="0" applyNumberFormat="0" applyBorder="0" applyAlignment="0" applyProtection="0"/>
    <xf numFmtId="0" fontId="18" fillId="22" borderId="0" applyNumberFormat="0" applyBorder="0" applyAlignment="0" applyProtection="0"/>
    <xf numFmtId="0" fontId="21" fillId="13" borderId="0" applyNumberFormat="0" applyBorder="0" applyAlignment="0" applyProtection="0"/>
    <xf numFmtId="0" fontId="18" fillId="22" borderId="0" applyNumberFormat="0" applyBorder="0" applyAlignment="0" applyProtection="0"/>
    <xf numFmtId="43" fontId="0" fillId="0" borderId="0" applyFont="0" applyFill="0" applyBorder="0" applyAlignment="0" applyProtection="0"/>
    <xf numFmtId="0" fontId="54" fillId="10" borderId="18" applyNumberFormat="0" applyBorder="0" applyAlignment="0" applyProtection="0"/>
    <xf numFmtId="0" fontId="43" fillId="8" borderId="0" applyNumberFormat="0" applyBorder="0" applyAlignment="0" applyProtection="0"/>
    <xf numFmtId="0" fontId="21" fillId="13" borderId="0" applyNumberFormat="0" applyBorder="0" applyAlignment="0" applyProtection="0"/>
    <xf numFmtId="0" fontId="28" fillId="0" borderId="0">
      <alignment vertical="center"/>
      <protection/>
    </xf>
    <xf numFmtId="0" fontId="18" fillId="22" borderId="0" applyNumberFormat="0" applyBorder="0" applyAlignment="0" applyProtection="0"/>
    <xf numFmtId="0" fontId="43" fillId="8" borderId="0" applyNumberFormat="0" applyBorder="0" applyAlignment="0" applyProtection="0"/>
    <xf numFmtId="0" fontId="26" fillId="0" borderId="10" applyNumberFormat="0" applyFill="0" applyAlignment="0" applyProtection="0"/>
    <xf numFmtId="0" fontId="30" fillId="0" borderId="0" applyNumberFormat="0" applyFill="0" applyBorder="0" applyAlignment="0" applyProtection="0"/>
    <xf numFmtId="0" fontId="53" fillId="13" borderId="0" applyNumberFormat="0" applyBorder="0" applyAlignment="0" applyProtection="0"/>
    <xf numFmtId="0" fontId="18" fillId="22" borderId="0" applyNumberFormat="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28" fillId="0" borderId="0">
      <alignment vertical="center"/>
      <protection/>
    </xf>
    <xf numFmtId="0" fontId="18" fillId="12" borderId="0" applyNumberFormat="0" applyBorder="0" applyAlignment="0" applyProtection="0"/>
    <xf numFmtId="0" fontId="23" fillId="0" borderId="0" applyNumberFormat="0" applyFill="0" applyBorder="0" applyAlignment="0" applyProtection="0"/>
    <xf numFmtId="0" fontId="18" fillId="12" borderId="0" applyNumberFormat="0" applyBorder="0" applyAlignment="0" applyProtection="0"/>
    <xf numFmtId="0" fontId="37" fillId="8" borderId="0" applyNumberFormat="0" applyBorder="0" applyAlignment="0" applyProtection="0"/>
    <xf numFmtId="0" fontId="18" fillId="12" borderId="0" applyNumberFormat="0" applyBorder="0" applyAlignment="0" applyProtection="0"/>
    <xf numFmtId="0" fontId="37" fillId="8" borderId="0" applyNumberFormat="0" applyBorder="0" applyAlignment="0" applyProtection="0"/>
    <xf numFmtId="0" fontId="18" fillId="12" borderId="0" applyNumberFormat="0" applyBorder="0" applyAlignment="0" applyProtection="0"/>
    <xf numFmtId="0" fontId="13" fillId="0" borderId="17" applyNumberFormat="0" applyFill="0" applyProtection="0">
      <alignment horizontal="right"/>
    </xf>
    <xf numFmtId="0" fontId="37" fillId="8" borderId="0" applyNumberFormat="0" applyBorder="0" applyAlignment="0" applyProtection="0"/>
    <xf numFmtId="0" fontId="18" fillId="12" borderId="0" applyNumberFormat="0" applyBorder="0" applyAlignment="0" applyProtection="0"/>
    <xf numFmtId="0" fontId="37" fillId="8" borderId="0" applyNumberFormat="0" applyBorder="0" applyAlignment="0" applyProtection="0"/>
    <xf numFmtId="0" fontId="18" fillId="12" borderId="0" applyNumberFormat="0" applyBorder="0" applyAlignment="0" applyProtection="0"/>
    <xf numFmtId="0" fontId="26" fillId="0" borderId="10" applyNumberFormat="0" applyFill="0" applyAlignment="0" applyProtection="0"/>
    <xf numFmtId="0" fontId="28" fillId="0" borderId="0">
      <alignment vertical="center"/>
      <protection/>
    </xf>
    <xf numFmtId="0" fontId="18" fillId="12" borderId="0" applyNumberFormat="0" applyBorder="0" applyAlignment="0" applyProtection="0"/>
    <xf numFmtId="0" fontId="23"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6" borderId="1" applyNumberFormat="0" applyAlignment="0" applyProtection="0"/>
    <xf numFmtId="0" fontId="40" fillId="0" borderId="2" applyNumberFormat="0" applyFill="0" applyAlignment="0" applyProtection="0"/>
    <xf numFmtId="0" fontId="18" fillId="12" borderId="0" applyNumberFormat="0" applyBorder="0" applyAlignment="0" applyProtection="0"/>
    <xf numFmtId="0" fontId="19" fillId="6" borderId="1" applyNumberFormat="0" applyAlignment="0" applyProtection="0"/>
    <xf numFmtId="0" fontId="40" fillId="0" borderId="2" applyNumberFormat="0" applyFill="0" applyAlignment="0" applyProtection="0"/>
    <xf numFmtId="0" fontId="18" fillId="12" borderId="0" applyNumberFormat="0" applyBorder="0" applyAlignment="0" applyProtection="0"/>
    <xf numFmtId="0" fontId="19" fillId="6" borderId="1" applyNumberFormat="0" applyAlignment="0" applyProtection="0"/>
    <xf numFmtId="0" fontId="40" fillId="0" borderId="2"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6" fillId="0" borderId="10" applyNumberFormat="0" applyFill="0" applyAlignment="0" applyProtection="0"/>
    <xf numFmtId="0" fontId="18" fillId="12" borderId="0" applyNumberFormat="0" applyBorder="0" applyAlignment="0" applyProtection="0"/>
    <xf numFmtId="0" fontId="26" fillId="0" borderId="10" applyNumberFormat="0" applyFill="0" applyAlignment="0" applyProtection="0"/>
    <xf numFmtId="0" fontId="18" fillId="12" borderId="0" applyNumberFormat="0" applyBorder="0" applyAlignment="0" applyProtection="0"/>
    <xf numFmtId="0" fontId="51" fillId="0" borderId="0">
      <alignment/>
      <protection locked="0"/>
    </xf>
    <xf numFmtId="0" fontId="0" fillId="0" borderId="0">
      <alignment vertical="center"/>
      <protection/>
    </xf>
    <xf numFmtId="0" fontId="24" fillId="11" borderId="0" applyNumberFormat="0" applyBorder="0" applyAlignment="0" applyProtection="0"/>
    <xf numFmtId="0" fontId="18" fillId="25" borderId="0" applyNumberFormat="0" applyBorder="0" applyAlignment="0" applyProtection="0"/>
    <xf numFmtId="0" fontId="25" fillId="3" borderId="0" applyNumberFormat="0" applyBorder="0" applyAlignment="0" applyProtection="0"/>
    <xf numFmtId="0" fontId="18" fillId="25" borderId="0" applyNumberFormat="0" applyBorder="0" applyAlignment="0" applyProtection="0"/>
    <xf numFmtId="0" fontId="25" fillId="3" borderId="0" applyNumberFormat="0" applyBorder="0" applyAlignment="0" applyProtection="0"/>
    <xf numFmtId="0" fontId="18" fillId="25" borderId="0" applyNumberFormat="0" applyBorder="0" applyAlignment="0" applyProtection="0"/>
    <xf numFmtId="0" fontId="25" fillId="3" borderId="0" applyNumberFormat="0" applyBorder="0" applyAlignment="0" applyProtection="0"/>
    <xf numFmtId="0" fontId="18" fillId="25" borderId="0" applyNumberFormat="0" applyBorder="0" applyAlignment="0" applyProtection="0"/>
    <xf numFmtId="0" fontId="25" fillId="3" borderId="0" applyNumberFormat="0" applyBorder="0" applyAlignment="0" applyProtection="0"/>
    <xf numFmtId="0" fontId="18" fillId="25"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15" fontId="0" fillId="0" borderId="0" applyFont="0" applyFill="0" applyBorder="0" applyAlignment="0" applyProtection="0"/>
    <xf numFmtId="0" fontId="25" fillId="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8" fillId="0" borderId="0">
      <alignment vertical="center"/>
      <protection/>
    </xf>
    <xf numFmtId="0" fontId="24" fillId="11" borderId="0" applyNumberFormat="0" applyBorder="0" applyAlignment="0" applyProtection="0"/>
    <xf numFmtId="0" fontId="28" fillId="0" borderId="0">
      <alignment vertical="center"/>
      <protection/>
    </xf>
    <xf numFmtId="0" fontId="24" fillId="11" borderId="0" applyNumberFormat="0" applyBorder="0" applyAlignment="0" applyProtection="0"/>
    <xf numFmtId="0" fontId="24" fillId="1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41" fontId="0" fillId="0" borderId="0" applyFont="0" applyFill="0" applyBorder="0" applyAlignment="0" applyProtection="0"/>
    <xf numFmtId="0" fontId="26" fillId="0" borderId="10" applyNumberFormat="0" applyFill="0" applyAlignment="0" applyProtection="0"/>
    <xf numFmtId="0" fontId="36" fillId="0" borderId="0" applyNumberFormat="0" applyFill="0" applyBorder="0" applyAlignment="0" applyProtection="0"/>
    <xf numFmtId="0" fontId="39" fillId="0" borderId="13" applyNumberFormat="0" applyFill="0" applyAlignment="0" applyProtection="0"/>
    <xf numFmtId="0" fontId="25" fillId="12" borderId="0" applyNumberFormat="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9" fillId="0" borderId="13" applyNumberFormat="0" applyFill="0" applyAlignment="0" applyProtection="0"/>
    <xf numFmtId="0" fontId="25" fillId="12" borderId="0" applyNumberFormat="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25" fillId="12" borderId="0" applyNumberFormat="0" applyBorder="0" applyAlignment="0" applyProtection="0"/>
    <xf numFmtId="41" fontId="0" fillId="0" borderId="0" applyFont="0" applyFill="0" applyBorder="0" applyAlignment="0" applyProtection="0"/>
    <xf numFmtId="0" fontId="25" fillId="12" borderId="0" applyNumberFormat="0" applyBorder="0" applyAlignment="0" applyProtection="0"/>
    <xf numFmtId="189" fontId="13" fillId="0" borderId="19" applyFill="0" applyProtection="0">
      <alignment horizontal="right"/>
    </xf>
    <xf numFmtId="0" fontId="0" fillId="0" borderId="0">
      <alignment vertical="center"/>
      <protection/>
    </xf>
    <xf numFmtId="0" fontId="24" fillId="16" borderId="0" applyNumberFormat="0" applyBorder="0" applyAlignment="0" applyProtection="0"/>
    <xf numFmtId="38" fontId="0" fillId="0" borderId="0" applyFill="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0" fillId="0" borderId="0">
      <alignment/>
      <protection/>
    </xf>
    <xf numFmtId="0" fontId="24" fillId="19" borderId="0" applyNumberFormat="0" applyBorder="0" applyAlignment="0" applyProtection="0"/>
    <xf numFmtId="15" fontId="58" fillId="0" borderId="0">
      <alignment/>
      <protection/>
    </xf>
    <xf numFmtId="0" fontId="0" fillId="0" borderId="0">
      <alignment/>
      <protection/>
    </xf>
    <xf numFmtId="0" fontId="24" fillId="19" borderId="0" applyNumberFormat="0" applyBorder="0" applyAlignment="0" applyProtection="0"/>
    <xf numFmtId="0" fontId="0" fillId="0" borderId="0">
      <alignment/>
      <protection/>
    </xf>
    <xf numFmtId="0" fontId="24" fillId="19" borderId="0" applyNumberFormat="0" applyBorder="0" applyAlignment="0" applyProtection="0"/>
    <xf numFmtId="0" fontId="0" fillId="0" borderId="0">
      <alignment/>
      <protection/>
    </xf>
    <xf numFmtId="0" fontId="24" fillId="19" borderId="0" applyNumberFormat="0" applyBorder="0" applyAlignment="0" applyProtection="0"/>
    <xf numFmtId="0" fontId="24" fillId="16" borderId="0" applyNumberFormat="0" applyBorder="0" applyAlignment="0" applyProtection="0"/>
    <xf numFmtId="0" fontId="25" fillId="10" borderId="0" applyNumberFormat="0" applyBorder="0" applyAlignment="0" applyProtection="0"/>
    <xf numFmtId="0" fontId="24" fillId="7"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60" fillId="0" borderId="20">
      <alignment horizontal="center"/>
      <protection/>
    </xf>
    <xf numFmtId="0" fontId="25" fillId="13" borderId="0" applyNumberFormat="0" applyBorder="0" applyAlignment="0" applyProtection="0"/>
    <xf numFmtId="0" fontId="31" fillId="8" borderId="0" applyNumberFormat="0" applyBorder="0" applyAlignment="0" applyProtection="0"/>
    <xf numFmtId="0" fontId="23" fillId="0" borderId="0" applyNumberFormat="0" applyFill="0" applyBorder="0" applyAlignment="0" applyProtection="0"/>
    <xf numFmtId="0" fontId="24" fillId="12" borderId="0" applyNumberFormat="0" applyBorder="0" applyAlignment="0" applyProtection="0"/>
    <xf numFmtId="0" fontId="18" fillId="16"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0" fillId="0" borderId="0" applyNumberFormat="0" applyFill="0" applyBorder="0" applyAlignment="0" applyProtection="0"/>
    <xf numFmtId="0" fontId="24" fillId="16"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190" fontId="0" fillId="0" borderId="0" applyFont="0" applyFill="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4" fillId="16"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18" fillId="16" borderId="0" applyNumberFormat="0" applyBorder="0" applyAlignment="0" applyProtection="0"/>
    <xf numFmtId="0" fontId="29" fillId="17" borderId="0" applyNumberFormat="0" applyBorder="0" applyAlignment="0" applyProtection="0"/>
    <xf numFmtId="0" fontId="37" fillId="8" borderId="0" applyNumberFormat="0" applyBorder="0" applyAlignment="0" applyProtection="0"/>
    <xf numFmtId="0" fontId="24" fillId="16"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29" fillId="17" borderId="0" applyNumberFormat="0" applyBorder="0" applyAlignment="0" applyProtection="0"/>
    <xf numFmtId="0" fontId="24" fillId="16" borderId="0" applyNumberFormat="0" applyBorder="0" applyAlignment="0" applyProtection="0"/>
    <xf numFmtId="0" fontId="31" fillId="8" borderId="0" applyNumberFormat="0" applyBorder="0" applyAlignment="0" applyProtection="0"/>
    <xf numFmtId="0" fontId="45" fillId="0" borderId="14" applyNumberFormat="0" applyFill="0" applyAlignment="0" applyProtection="0"/>
    <xf numFmtId="0" fontId="18" fillId="21"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1" fillId="1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38" fontId="0" fillId="0" borderId="0" applyFill="0" applyBorder="0" applyAlignment="0" applyProtection="0"/>
    <xf numFmtId="0" fontId="0" fillId="0" borderId="0">
      <alignment vertical="center"/>
      <protection/>
    </xf>
    <xf numFmtId="0" fontId="25" fillId="12" borderId="0" applyNumberFormat="0" applyBorder="0" applyAlignment="0" applyProtection="0"/>
    <xf numFmtId="185" fontId="0" fillId="0" borderId="0" applyFont="0" applyFill="0" applyBorder="0" applyAlignment="0" applyProtection="0"/>
    <xf numFmtId="0" fontId="24" fillId="12" borderId="0" applyNumberFormat="0" applyBorder="0" applyAlignment="0" applyProtection="0"/>
    <xf numFmtId="0" fontId="24" fillId="12" borderId="0" applyNumberFormat="0" applyBorder="0" applyAlignment="0" applyProtection="0"/>
    <xf numFmtId="0" fontId="0" fillId="27" borderId="0" applyNumberFormat="0" applyFont="0" applyBorder="0" applyAlignment="0" applyProtection="0"/>
    <xf numFmtId="0" fontId="24" fillId="12" borderId="0" applyNumberFormat="0" applyBorder="0" applyAlignment="0" applyProtection="0"/>
    <xf numFmtId="0" fontId="27" fillId="0" borderId="0" applyNumberFormat="0" applyFill="0" applyBorder="0" applyAlignment="0" applyProtection="0"/>
    <xf numFmtId="0" fontId="24" fillId="11" borderId="0" applyNumberFormat="0" applyBorder="0" applyAlignment="0" applyProtection="0"/>
    <xf numFmtId="0" fontId="0" fillId="0" borderId="0">
      <alignment/>
      <protection/>
    </xf>
    <xf numFmtId="0" fontId="18" fillId="26" borderId="0" applyNumberFormat="0" applyBorder="0" applyAlignment="0" applyProtection="0"/>
    <xf numFmtId="0" fontId="33" fillId="0" borderId="2" applyNumberFormat="0" applyFill="0" applyAlignment="0" applyProtection="0"/>
    <xf numFmtId="0" fontId="33" fillId="0" borderId="2" applyNumberFormat="0" applyFill="0" applyAlignment="0" applyProtection="0"/>
    <xf numFmtId="0" fontId="24" fillId="14" borderId="0" applyNumberFormat="0" applyBorder="0" applyAlignment="0" applyProtection="0"/>
    <xf numFmtId="0" fontId="21" fillId="13"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38" fillId="0" borderId="0">
      <alignment/>
      <protection/>
    </xf>
    <xf numFmtId="0" fontId="24"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1" fillId="8"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40" fillId="0" borderId="2" applyNumberFormat="0" applyFill="0" applyAlignment="0" applyProtection="0"/>
    <xf numFmtId="0" fontId="18" fillId="16" borderId="0" applyNumberFormat="0" applyBorder="0" applyAlignment="0" applyProtection="0"/>
    <xf numFmtId="0" fontId="29" fillId="17" borderId="0" applyNumberFormat="0" applyBorder="0" applyAlignment="0" applyProtection="0"/>
    <xf numFmtId="0" fontId="31" fillId="8" borderId="0" applyNumberFormat="0" applyBorder="0" applyAlignment="0" applyProtection="0"/>
    <xf numFmtId="0" fontId="24" fillId="11" borderId="0" applyNumberFormat="0" applyBorder="0" applyAlignment="0" applyProtection="0"/>
    <xf numFmtId="0" fontId="40" fillId="0" borderId="2" applyNumberFormat="0" applyFill="0" applyAlignment="0" applyProtection="0"/>
    <xf numFmtId="0" fontId="18" fillId="16" borderId="0" applyNumberFormat="0" applyBorder="0" applyAlignment="0" applyProtection="0"/>
    <xf numFmtId="0" fontId="29" fillId="17" borderId="0" applyNumberFormat="0" applyBorder="0" applyAlignment="0" applyProtection="0"/>
    <xf numFmtId="0" fontId="24" fillId="7" borderId="0" applyNumberFormat="0" applyBorder="0" applyAlignment="0" applyProtection="0"/>
    <xf numFmtId="0" fontId="21" fillId="1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0" borderId="0">
      <alignment vertical="center"/>
      <protection/>
    </xf>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0" fillId="0" borderId="4" applyNumberFormat="0" applyFill="0" applyAlignment="0" applyProtection="0"/>
    <xf numFmtId="0" fontId="25" fillId="3" borderId="0" applyNumberFormat="0" applyBorder="0" applyAlignment="0" applyProtection="0"/>
    <xf numFmtId="0" fontId="31" fillId="8" borderId="0" applyNumberFormat="0" applyBorder="0" applyAlignment="0" applyProtection="0"/>
    <xf numFmtId="0" fontId="25" fillId="3" borderId="0" applyNumberFormat="0" applyBorder="0" applyAlignment="0" applyProtection="0"/>
    <xf numFmtId="0" fontId="0" fillId="0" borderId="0">
      <alignment vertical="center"/>
      <protection/>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1"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18" fillId="25" borderId="0" applyNumberFormat="0" applyBorder="0" applyAlignment="0" applyProtection="0"/>
    <xf numFmtId="0" fontId="24" fillId="7" borderId="0" applyNumberFormat="0" applyBorder="0" applyAlignment="0" applyProtection="0"/>
    <xf numFmtId="41" fontId="0" fillId="0" borderId="0" applyFont="0" applyFill="0" applyBorder="0" applyAlignment="0" applyProtection="0"/>
    <xf numFmtId="0" fontId="34" fillId="4" borderId="1" applyNumberFormat="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9" fillId="0" borderId="13" applyNumberFormat="0" applyFill="0" applyAlignment="0" applyProtection="0"/>
    <xf numFmtId="0" fontId="24" fillId="7" borderId="0" applyNumberFormat="0" applyBorder="0" applyAlignment="0" applyProtection="0"/>
    <xf numFmtId="0" fontId="24" fillId="7" borderId="0" applyNumberFormat="0" applyBorder="0" applyAlignment="0" applyProtection="0"/>
    <xf numFmtId="0" fontId="31"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33" fillId="0" borderId="2" applyNumberFormat="0" applyFill="0" applyAlignment="0" applyProtection="0"/>
    <xf numFmtId="0" fontId="0" fillId="0" borderId="0">
      <alignment vertical="center"/>
      <protection/>
    </xf>
    <xf numFmtId="0" fontId="52" fillId="0" borderId="0">
      <alignment horizontal="center" wrapText="1"/>
      <protection locked="0"/>
    </xf>
    <xf numFmtId="38" fontId="0" fillId="0" borderId="0" applyFill="0" applyBorder="0" applyAlignment="0" applyProtection="0"/>
    <xf numFmtId="0" fontId="0" fillId="0" borderId="0">
      <alignment vertical="center"/>
      <protection/>
    </xf>
    <xf numFmtId="38" fontId="0" fillId="0" borderId="0" applyFill="0" applyBorder="0" applyAlignment="0" applyProtection="0"/>
    <xf numFmtId="0" fontId="21" fillId="13" borderId="0" applyNumberFormat="0" applyBorder="0" applyAlignment="0" applyProtection="0"/>
    <xf numFmtId="38" fontId="0" fillId="0" borderId="0" applyFill="0" applyBorder="0" applyAlignment="0" applyProtection="0"/>
    <xf numFmtId="38" fontId="0" fillId="0" borderId="0" applyFill="0" applyBorder="0" applyAlignment="0" applyProtection="0"/>
    <xf numFmtId="0" fontId="0" fillId="0" borderId="0">
      <alignment vertical="center"/>
      <protection/>
    </xf>
    <xf numFmtId="38" fontId="0" fillId="0" borderId="0" applyFill="0" applyBorder="0" applyAlignment="0" applyProtection="0"/>
    <xf numFmtId="0" fontId="0" fillId="0" borderId="0">
      <alignment vertical="center"/>
      <protection/>
    </xf>
    <xf numFmtId="186" fontId="38" fillId="0" borderId="0">
      <alignment/>
      <protection/>
    </xf>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38" fontId="0" fillId="0" borderId="0" applyFont="0" applyFill="0" applyBorder="0" applyAlignment="0" applyProtection="0"/>
    <xf numFmtId="0" fontId="31" fillId="8" borderId="0" applyNumberFormat="0" applyBorder="0" applyAlignment="0" applyProtection="0"/>
    <xf numFmtId="0" fontId="30" fillId="0" borderId="0" applyNumberFormat="0" applyFill="0" applyBorder="0" applyAlignment="0" applyProtection="0"/>
    <xf numFmtId="180" fontId="0" fillId="0" borderId="0" applyFill="0" applyBorder="0" applyAlignment="0" applyProtection="0"/>
    <xf numFmtId="187" fontId="0" fillId="0" borderId="0" applyFont="0" applyFill="0" applyBorder="0" applyAlignment="0" applyProtection="0"/>
    <xf numFmtId="0" fontId="61" fillId="0" borderId="0" applyNumberFormat="0" applyFill="0" applyBorder="0" applyAlignment="0" applyProtection="0"/>
    <xf numFmtId="177" fontId="38" fillId="0" borderId="0">
      <alignment/>
      <protection/>
    </xf>
    <xf numFmtId="191" fontId="38" fillId="0" borderId="0">
      <alignment/>
      <protection/>
    </xf>
    <xf numFmtId="192" fontId="62" fillId="28" borderId="0">
      <alignment/>
      <protection/>
    </xf>
    <xf numFmtId="192" fontId="63" fillId="29" borderId="0">
      <alignment/>
      <protection/>
    </xf>
    <xf numFmtId="40" fontId="0" fillId="0" borderId="0" applyFont="0" applyFill="0" applyBorder="0" applyAlignment="0" applyProtection="0"/>
    <xf numFmtId="0" fontId="28" fillId="0" borderId="0">
      <alignment vertical="center"/>
      <protection/>
    </xf>
    <xf numFmtId="0" fontId="51" fillId="0" borderId="0">
      <alignment/>
      <protection/>
    </xf>
    <xf numFmtId="0" fontId="0" fillId="0" borderId="0">
      <alignment vertical="center"/>
      <protection/>
    </xf>
    <xf numFmtId="10" fontId="0" fillId="0" borderId="0" applyFont="0" applyFill="0" applyBorder="0" applyAlignment="0" applyProtection="0"/>
    <xf numFmtId="3" fontId="0" fillId="0" borderId="0" applyFont="0" applyFill="0" applyBorder="0" applyAlignment="0" applyProtection="0"/>
    <xf numFmtId="0" fontId="28" fillId="0" borderId="0">
      <alignment vertical="center"/>
      <protection/>
    </xf>
    <xf numFmtId="0" fontId="21" fillId="13" borderId="0" applyNumberFormat="0" applyBorder="0" applyAlignment="0" applyProtection="0"/>
    <xf numFmtId="0" fontId="4" fillId="0" borderId="0" applyNumberFormat="0" applyFill="0" applyBorder="0" applyAlignment="0" applyProtection="0"/>
    <xf numFmtId="0" fontId="33" fillId="0" borderId="2" applyNumberFormat="0" applyFill="0" applyAlignment="0" applyProtection="0"/>
    <xf numFmtId="0" fontId="56" fillId="30" borderId="21">
      <alignment/>
      <protection locked="0"/>
    </xf>
    <xf numFmtId="0" fontId="64" fillId="0" borderId="0">
      <alignment/>
      <protection/>
    </xf>
    <xf numFmtId="0" fontId="31" fillId="8" borderId="0" applyNumberFormat="0" applyBorder="0" applyAlignment="0" applyProtection="0"/>
    <xf numFmtId="0" fontId="56" fillId="30" borderId="21">
      <alignment/>
      <protection locked="0"/>
    </xf>
    <xf numFmtId="0" fontId="33" fillId="0" borderId="2" applyNumberFormat="0" applyFill="0" applyAlignment="0" applyProtection="0"/>
    <xf numFmtId="0" fontId="56" fillId="30" borderId="21">
      <alignment/>
      <protection locked="0"/>
    </xf>
    <xf numFmtId="0" fontId="28" fillId="0" borderId="0">
      <alignment vertical="center"/>
      <protection/>
    </xf>
    <xf numFmtId="9"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1" fillId="8" borderId="0" applyNumberFormat="0" applyBorder="0" applyAlignment="0" applyProtection="0"/>
    <xf numFmtId="193" fontId="0" fillId="0" borderId="0" applyFont="0" applyFill="0" applyBorder="0" applyAlignment="0" applyProtection="0"/>
    <xf numFmtId="0" fontId="31" fillId="8" borderId="0" applyNumberFormat="0" applyBorder="0" applyAlignment="0" applyProtection="0"/>
    <xf numFmtId="0" fontId="45" fillId="0" borderId="14" applyNumberFormat="0" applyFill="0" applyAlignment="0" applyProtection="0"/>
    <xf numFmtId="0" fontId="31" fillId="8" borderId="0" applyNumberFormat="0" applyBorder="0" applyAlignment="0" applyProtection="0"/>
    <xf numFmtId="0" fontId="40" fillId="0" borderId="2" applyNumberFormat="0" applyFill="0" applyAlignment="0" applyProtection="0"/>
    <xf numFmtId="0" fontId="21" fillId="13" borderId="0" applyNumberFormat="0" applyBorder="0" applyAlignment="0" applyProtection="0"/>
    <xf numFmtId="0" fontId="31" fillId="8" borderId="0" applyNumberFormat="0" applyBorder="0" applyAlignment="0" applyProtection="0"/>
    <xf numFmtId="0" fontId="40" fillId="0" borderId="2" applyNumberFormat="0" applyFill="0" applyAlignment="0" applyProtection="0"/>
    <xf numFmtId="0" fontId="31" fillId="8" borderId="0" applyNumberFormat="0" applyBorder="0" applyAlignment="0" applyProtection="0"/>
    <xf numFmtId="0" fontId="23" fillId="0" borderId="12" applyNumberFormat="0" applyFill="0" applyAlignment="0" applyProtection="0"/>
    <xf numFmtId="0" fontId="40" fillId="0" borderId="2" applyNumberFormat="0" applyFill="0" applyAlignment="0" applyProtection="0"/>
    <xf numFmtId="0" fontId="23" fillId="0" borderId="1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21" fillId="13" borderId="0" applyNumberFormat="0" applyBorder="0" applyAlignment="0" applyProtection="0"/>
    <xf numFmtId="0" fontId="19" fillId="6" borderId="1" applyNumberFormat="0" applyAlignment="0" applyProtection="0"/>
    <xf numFmtId="0" fontId="40" fillId="0" borderId="2" applyNumberFormat="0" applyFill="0" applyAlignment="0" applyProtection="0"/>
    <xf numFmtId="0" fontId="19" fillId="6" borderId="1" applyNumberFormat="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40" fillId="0" borderId="2" applyNumberFormat="0" applyFill="0" applyAlignment="0" applyProtection="0"/>
    <xf numFmtId="0" fontId="65" fillId="0" borderId="19" applyNumberFormat="0" applyFill="0" applyProtection="0">
      <alignment horizontal="center"/>
    </xf>
    <xf numFmtId="0" fontId="40" fillId="0" borderId="2" applyNumberFormat="0" applyFill="0" applyAlignment="0" applyProtection="0"/>
    <xf numFmtId="0" fontId="27" fillId="0" borderId="0" applyNumberFormat="0" applyFill="0" applyBorder="0" applyAlignment="0" applyProtection="0"/>
    <xf numFmtId="0" fontId="0" fillId="0" borderId="0">
      <alignment/>
      <protection/>
    </xf>
    <xf numFmtId="0" fontId="33" fillId="0" borderId="2"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18" fillId="21" borderId="0" applyNumberFormat="0" applyBorder="0" applyAlignment="0" applyProtection="0"/>
    <xf numFmtId="0" fontId="34" fillId="4" borderId="1" applyNumberFormat="0" applyAlignment="0" applyProtection="0"/>
    <xf numFmtId="0" fontId="27" fillId="0" borderId="0" applyNumberFormat="0" applyFill="0" applyBorder="0" applyAlignment="0" applyProtection="0"/>
    <xf numFmtId="0" fontId="0" fillId="0" borderId="0">
      <alignment/>
      <protection/>
    </xf>
    <xf numFmtId="0" fontId="18" fillId="26" borderId="0" applyNumberFormat="0" applyBorder="0" applyAlignment="0" applyProtection="0"/>
    <xf numFmtId="0" fontId="33" fillId="0" borderId="2" applyNumberFormat="0" applyFill="0" applyAlignment="0" applyProtection="0"/>
    <xf numFmtId="0" fontId="33" fillId="0" borderId="2" applyNumberFormat="0" applyFill="0" applyAlignment="0" applyProtection="0"/>
    <xf numFmtId="0" fontId="27" fillId="0" borderId="0" applyNumberFormat="0" applyFill="0" applyBorder="0" applyAlignment="0" applyProtection="0"/>
    <xf numFmtId="0" fontId="33" fillId="0" borderId="2" applyNumberFormat="0" applyFill="0" applyAlignment="0" applyProtection="0"/>
    <xf numFmtId="0" fontId="27" fillId="0" borderId="0" applyNumberFormat="0" applyFill="0" applyBorder="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4" borderId="1" applyNumberFormat="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18" fillId="21" borderId="0" applyNumberFormat="0" applyBorder="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31" fillId="8" borderId="0" applyNumberFormat="0" applyBorder="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3" fillId="0" borderId="0" applyNumberFormat="0" applyFill="0" applyBorder="0" applyAlignment="0" applyProtection="0"/>
    <xf numFmtId="0" fontId="18" fillId="16" borderId="0" applyNumberFormat="0" applyBorder="0" applyAlignment="0" applyProtection="0"/>
    <xf numFmtId="0" fontId="29" fillId="17" borderId="0" applyNumberFormat="0" applyBorder="0" applyAlignment="0" applyProtection="0"/>
    <xf numFmtId="0" fontId="31" fillId="8"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8" fillId="21" borderId="0" applyNumberFormat="0" applyBorder="0" applyAlignment="0" applyProtection="0"/>
    <xf numFmtId="0" fontId="23" fillId="0" borderId="0" applyNumberFormat="0" applyFill="0" applyBorder="0" applyAlignment="0" applyProtection="0"/>
    <xf numFmtId="0" fontId="18" fillId="21" borderId="0" applyNumberFormat="0" applyBorder="0" applyAlignment="0" applyProtection="0"/>
    <xf numFmtId="0" fontId="23" fillId="0" borderId="0" applyNumberFormat="0" applyFill="0" applyBorder="0" applyAlignment="0" applyProtection="0"/>
    <xf numFmtId="0" fontId="39" fillId="0" borderId="13" applyNumberFormat="0" applyFill="0" applyAlignment="0" applyProtection="0"/>
    <xf numFmtId="0" fontId="18" fillId="21" borderId="0" applyNumberFormat="0" applyBorder="0" applyAlignment="0" applyProtection="0"/>
    <xf numFmtId="0" fontId="23" fillId="0" borderId="0" applyNumberFormat="0" applyFill="0" applyBorder="0" applyAlignment="0" applyProtection="0"/>
    <xf numFmtId="0" fontId="39" fillId="0" borderId="13" applyNumberFormat="0" applyFill="0" applyAlignment="0" applyProtection="0"/>
    <xf numFmtId="0" fontId="42" fillId="16" borderId="9"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18" fillId="26"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11" borderId="0" applyNumberFormat="0" applyBorder="0" applyAlignment="0" applyProtection="0"/>
    <xf numFmtId="0" fontId="27" fillId="0" borderId="0" applyNumberFormat="0" applyFill="0" applyBorder="0" applyAlignment="0" applyProtection="0"/>
    <xf numFmtId="0" fontId="18" fillId="11"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18" fillId="11" borderId="0" applyNumberFormat="0" applyBorder="0" applyAlignment="0" applyProtection="0"/>
    <xf numFmtId="0" fontId="37" fillId="8" borderId="0" applyNumberFormat="0" applyBorder="0" applyAlignment="0" applyProtection="0"/>
    <xf numFmtId="0" fontId="31" fillId="8" borderId="0" applyNumberFormat="0" applyBorder="0" applyAlignment="0" applyProtection="0"/>
    <xf numFmtId="0" fontId="37" fillId="8" borderId="0" applyNumberFormat="0" applyBorder="0" applyAlignment="0" applyProtection="0"/>
    <xf numFmtId="0" fontId="31" fillId="8" borderId="0" applyNumberFormat="0" applyBorder="0" applyAlignment="0" applyProtection="0"/>
    <xf numFmtId="0" fontId="37" fillId="8" borderId="0" applyNumberFormat="0" applyBorder="0" applyAlignment="0" applyProtection="0"/>
    <xf numFmtId="0" fontId="18" fillId="11" borderId="0" applyNumberFormat="0" applyBorder="0" applyAlignment="0" applyProtection="0"/>
    <xf numFmtId="0" fontId="37" fillId="8" borderId="0" applyNumberFormat="0" applyBorder="0" applyAlignment="0" applyProtection="0"/>
    <xf numFmtId="0" fontId="18" fillId="11"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1" fillId="13"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8" fillId="0" borderId="0">
      <alignment vertical="center"/>
      <protection/>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18"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5" fillId="0" borderId="19" applyNumberFormat="0" applyFill="0" applyProtection="0">
      <alignment horizontal="left"/>
    </xf>
    <xf numFmtId="0" fontId="31" fillId="8" borderId="0" applyNumberFormat="0" applyBorder="0" applyAlignment="0" applyProtection="0"/>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43" fillId="8"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0" fillId="10" borderId="3" applyNumberFormat="0" applyFont="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31" fillId="8" borderId="0" applyNumberFormat="0" applyBorder="0" applyAlignment="0" applyProtection="0"/>
    <xf numFmtId="0" fontId="21" fillId="13" borderId="0" applyNumberFormat="0" applyBorder="0" applyAlignment="0" applyProtection="0"/>
    <xf numFmtId="0" fontId="31" fillId="8" borderId="0" applyNumberFormat="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31" fillId="8" borderId="0" applyNumberFormat="0" applyBorder="0" applyAlignment="0" applyProtection="0"/>
    <xf numFmtId="0" fontId="0" fillId="0" borderId="0">
      <alignment vertical="center"/>
      <protection/>
    </xf>
    <xf numFmtId="0" fontId="31" fillId="8" borderId="0" applyNumberFormat="0" applyBorder="0" applyAlignment="0" applyProtection="0"/>
    <xf numFmtId="0" fontId="31" fillId="8" borderId="0" applyNumberFormat="0" applyBorder="0" applyAlignment="0" applyProtection="0"/>
    <xf numFmtId="0" fontId="18" fillId="11" borderId="0" applyNumberFormat="0" applyBorder="0" applyAlignment="0" applyProtection="0"/>
    <xf numFmtId="0" fontId="31" fillId="8" borderId="0" applyNumberFormat="0" applyBorder="0" applyAlignment="0" applyProtection="0"/>
    <xf numFmtId="0" fontId="18" fillId="11" borderId="0" applyNumberFormat="0" applyBorder="0" applyAlignment="0" applyProtection="0"/>
    <xf numFmtId="0" fontId="31" fillId="8" borderId="0" applyNumberFormat="0" applyBorder="0" applyAlignment="0" applyProtection="0"/>
    <xf numFmtId="0" fontId="18" fillId="11" borderId="0" applyNumberFormat="0" applyBorder="0" applyAlignment="0" applyProtection="0"/>
    <xf numFmtId="0" fontId="31" fillId="8" borderId="0" applyNumberFormat="0" applyBorder="0" applyAlignment="0" applyProtection="0"/>
    <xf numFmtId="0" fontId="18" fillId="11"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8" fillId="0" borderId="0">
      <alignment vertical="center"/>
      <protection/>
    </xf>
    <xf numFmtId="1" fontId="13" fillId="0" borderId="19" applyFill="0" applyProtection="0">
      <alignment horizont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vertical="center"/>
      <protection/>
    </xf>
    <xf numFmtId="0" fontId="0" fillId="0" borderId="0">
      <alignment/>
      <protection/>
    </xf>
    <xf numFmtId="0" fontId="18" fillId="5" borderId="0" applyNumberFormat="0" applyBorder="0" applyAlignment="0" applyProtection="0"/>
    <xf numFmtId="0" fontId="0" fillId="0" borderId="0">
      <alignment/>
      <protection/>
    </xf>
    <xf numFmtId="0" fontId="28" fillId="0" borderId="0">
      <alignment vertical="center"/>
      <protection/>
    </xf>
    <xf numFmtId="0" fontId="22" fillId="6" borderId="8"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2" fillId="6"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2" fillId="6" borderId="8"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0" fillId="10" borderId="3" applyNumberFormat="0" applyFont="0" applyAlignment="0" applyProtection="0"/>
    <xf numFmtId="0" fontId="28" fillId="0" borderId="0">
      <alignment vertical="center"/>
      <protection/>
    </xf>
    <xf numFmtId="0" fontId="0" fillId="10" borderId="3" applyNumberFormat="0" applyFon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2" fillId="6" borderId="8"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21" fillId="13" borderId="0" applyNumberFormat="0" applyBorder="0" applyAlignment="0" applyProtection="0"/>
    <xf numFmtId="0" fontId="0" fillId="0" borderId="0">
      <alignment/>
      <protection/>
    </xf>
    <xf numFmtId="0" fontId="21" fillId="13" borderId="0" applyNumberFormat="0" applyBorder="0" applyAlignment="0" applyProtection="0"/>
    <xf numFmtId="0" fontId="28" fillId="0" borderId="0">
      <alignment vertical="center"/>
      <protection/>
    </xf>
    <xf numFmtId="0" fontId="22" fillId="6" borderId="8" applyNumberFormat="0" applyAlignment="0" applyProtection="0"/>
    <xf numFmtId="0" fontId="28" fillId="0" borderId="0">
      <alignment vertical="center"/>
      <protection/>
    </xf>
    <xf numFmtId="0" fontId="21" fillId="13" borderId="0" applyNumberFormat="0" applyBorder="0" applyAlignment="0" applyProtection="0"/>
    <xf numFmtId="0" fontId="28" fillId="0" borderId="0">
      <alignment vertical="center"/>
      <protection/>
    </xf>
    <xf numFmtId="0" fontId="21" fillId="13" borderId="0" applyNumberFormat="0" applyBorder="0" applyAlignment="0" applyProtection="0"/>
    <xf numFmtId="0" fontId="28" fillId="0" borderId="0">
      <alignment vertical="center"/>
      <protection/>
    </xf>
    <xf numFmtId="0" fontId="21" fillId="13" borderId="0" applyNumberFormat="0" applyBorder="0" applyAlignment="0" applyProtection="0"/>
    <xf numFmtId="0" fontId="22" fillId="6" borderId="8" applyNumberFormat="0" applyAlignment="0" applyProtection="0"/>
    <xf numFmtId="0" fontId="28" fillId="0" borderId="0">
      <alignment vertical="center"/>
      <protection/>
    </xf>
    <xf numFmtId="0" fontId="21" fillId="13" borderId="0" applyNumberFormat="0" applyBorder="0" applyAlignment="0" applyProtection="0"/>
    <xf numFmtId="0" fontId="22" fillId="6" borderId="8" applyNumberFormat="0" applyAlignment="0" applyProtection="0"/>
    <xf numFmtId="0" fontId="28" fillId="0" borderId="0">
      <alignment vertical="center"/>
      <protection/>
    </xf>
    <xf numFmtId="0" fontId="21" fillId="13" borderId="0" applyNumberFormat="0" applyBorder="0" applyAlignment="0" applyProtection="0"/>
    <xf numFmtId="0" fontId="22" fillId="6" borderId="8"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34" fillId="4" borderId="1"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39" fillId="0" borderId="13" applyNumberFormat="0" applyFill="0" applyAlignment="0" applyProtection="0"/>
    <xf numFmtId="0" fontId="42" fillId="16" borderId="9" applyNumberFormat="0" applyAlignment="0" applyProtection="0"/>
    <xf numFmtId="0" fontId="36" fillId="0" borderId="0" applyNumberFormat="0" applyFill="0" applyBorder="0" applyAlignment="0" applyProtection="0"/>
    <xf numFmtId="0" fontId="28" fillId="0" borderId="0">
      <alignment vertical="center"/>
      <protection/>
    </xf>
    <xf numFmtId="0" fontId="39" fillId="0" borderId="13" applyNumberFormat="0" applyFill="0" applyAlignment="0" applyProtection="0"/>
    <xf numFmtId="0" fontId="42" fillId="16" borderId="9" applyNumberFormat="0" applyAlignment="0" applyProtection="0"/>
    <xf numFmtId="0" fontId="36" fillId="0" borderId="0" applyNumberFormat="0" applyFill="0" applyBorder="0" applyAlignment="0" applyProtection="0"/>
    <xf numFmtId="0" fontId="28" fillId="0" borderId="0">
      <alignment vertical="center"/>
      <protection/>
    </xf>
    <xf numFmtId="0" fontId="42" fillId="16" borderId="9" applyNumberFormat="0" applyAlignment="0" applyProtection="0"/>
    <xf numFmtId="0" fontId="36" fillId="0" borderId="0" applyNumberFormat="0" applyFill="0" applyBorder="0" applyAlignment="0" applyProtection="0"/>
    <xf numFmtId="0" fontId="28" fillId="0" borderId="0">
      <alignment vertical="center"/>
      <protection/>
    </xf>
    <xf numFmtId="0" fontId="42" fillId="16" borderId="9" applyNumberFormat="0" applyAlignment="0" applyProtection="0"/>
    <xf numFmtId="0" fontId="28" fillId="0" borderId="0">
      <alignment vertical="center"/>
      <protection/>
    </xf>
    <xf numFmtId="0" fontId="28" fillId="0" borderId="0">
      <alignment vertical="center"/>
      <protection/>
    </xf>
    <xf numFmtId="0" fontId="3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4"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8" fillId="5" borderId="0" applyNumberFormat="0" applyBorder="0" applyAlignment="0" applyProtection="0"/>
    <xf numFmtId="0" fontId="10"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5" borderId="0" applyNumberFormat="0" applyBorder="0" applyAlignment="0" applyProtection="0"/>
    <xf numFmtId="0" fontId="21" fillId="13" borderId="0" applyNumberFormat="0" applyBorder="0" applyAlignment="0" applyProtection="0"/>
    <xf numFmtId="0" fontId="18" fillId="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2" fillId="2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0" fillId="10" borderId="3" applyNumberFormat="0" applyFont="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2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18" fillId="26" borderId="0" applyNumberFormat="0" applyBorder="0" applyAlignment="0" applyProtection="0"/>
    <xf numFmtId="0" fontId="21" fillId="13" borderId="0" applyNumberFormat="0" applyBorder="0" applyAlignment="0" applyProtection="0"/>
    <xf numFmtId="0" fontId="18" fillId="26"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4" fillId="4" borderId="1" applyNumberFormat="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53" fillId="13" borderId="0" applyNumberFormat="0" applyBorder="0" applyAlignment="0" applyProtection="0"/>
    <xf numFmtId="0" fontId="30" fillId="0" borderId="0" applyNumberFormat="0" applyFill="0" applyBorder="0" applyAlignment="0" applyProtection="0"/>
    <xf numFmtId="0" fontId="53" fillId="13" borderId="0" applyNumberFormat="0" applyBorder="0" applyAlignment="0" applyProtection="0"/>
    <xf numFmtId="0" fontId="30" fillId="0" borderId="0" applyNumberFormat="0" applyFill="0" applyBorder="0" applyAlignment="0" applyProtection="0"/>
    <xf numFmtId="0" fontId="53" fillId="13" borderId="0" applyNumberFormat="0" applyBorder="0" applyAlignment="0" applyProtection="0"/>
    <xf numFmtId="0" fontId="30" fillId="0" borderId="0" applyNumberForma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9" fillId="17" borderId="0" applyNumberFormat="0" applyBorder="0" applyAlignment="0" applyProtection="0"/>
    <xf numFmtId="0" fontId="21" fillId="13"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1" fillId="13"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0" fillId="0" borderId="0" applyFont="0" applyFill="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9" fillId="0" borderId="13" applyNumberFormat="0" applyFill="0" applyAlignment="0" applyProtection="0"/>
    <xf numFmtId="0" fontId="39" fillId="0" borderId="13" applyNumberFormat="0" applyFill="0" applyAlignment="0" applyProtection="0"/>
    <xf numFmtId="0" fontId="36" fillId="0" borderId="0" applyNumberFormat="0" applyFill="0" applyBorder="0" applyAlignment="0" applyProtection="0"/>
    <xf numFmtId="0" fontId="39" fillId="0" borderId="13" applyNumberFormat="0" applyFill="0" applyAlignment="0" applyProtection="0"/>
    <xf numFmtId="0" fontId="36" fillId="0" borderId="0" applyNumberFormat="0" applyFill="0" applyBorder="0" applyAlignment="0" applyProtection="0"/>
    <xf numFmtId="0" fontId="39" fillId="0" borderId="13" applyNumberFormat="0" applyFill="0" applyAlignment="0" applyProtection="0"/>
    <xf numFmtId="0" fontId="36" fillId="0" borderId="0" applyNumberFormat="0" applyFill="0" applyBorder="0" applyAlignment="0" applyProtection="0"/>
    <xf numFmtId="0" fontId="39" fillId="0" borderId="13" applyNumberFormat="0" applyFill="0" applyAlignment="0" applyProtection="0"/>
    <xf numFmtId="0" fontId="42" fillId="16" borderId="9" applyNumberFormat="0" applyAlignment="0" applyProtection="0"/>
    <xf numFmtId="0" fontId="39" fillId="0" borderId="13" applyNumberFormat="0" applyFill="0" applyAlignment="0" applyProtection="0"/>
    <xf numFmtId="0" fontId="42" fillId="16" borderId="9" applyNumberFormat="0" applyAlignment="0" applyProtection="0"/>
    <xf numFmtId="0" fontId="39" fillId="0" borderId="13" applyNumberFormat="0" applyFill="0" applyAlignment="0" applyProtection="0"/>
    <xf numFmtId="0" fontId="42" fillId="16" borderId="9" applyNumberFormat="0" applyAlignment="0" applyProtection="0"/>
    <xf numFmtId="0" fontId="39" fillId="0" borderId="13" applyNumberFormat="0" applyFill="0" applyAlignment="0" applyProtection="0"/>
    <xf numFmtId="0" fontId="42" fillId="16" borderId="9" applyNumberFormat="0" applyAlignment="0" applyProtection="0"/>
    <xf numFmtId="0" fontId="39" fillId="0" borderId="13" applyNumberFormat="0" applyFill="0" applyAlignment="0" applyProtection="0"/>
    <xf numFmtId="0" fontId="42" fillId="16" borderId="9" applyNumberFormat="0" applyAlignment="0" applyProtection="0"/>
    <xf numFmtId="0" fontId="39" fillId="0" borderId="13" applyNumberFormat="0" applyFill="0" applyAlignment="0" applyProtection="0"/>
    <xf numFmtId="0" fontId="42" fillId="16" borderId="9" applyNumberFormat="0" applyAlignment="0" applyProtection="0"/>
    <xf numFmtId="0" fontId="36" fillId="0" borderId="0" applyNumberFormat="0" applyFill="0" applyBorder="0" applyAlignment="0" applyProtection="0"/>
    <xf numFmtId="0" fontId="39" fillId="0" borderId="13" applyNumberFormat="0" applyFill="0" applyAlignment="0" applyProtection="0"/>
    <xf numFmtId="0" fontId="26" fillId="0" borderId="10" applyNumberFormat="0" applyFill="0" applyAlignment="0" applyProtection="0"/>
    <xf numFmtId="0" fontId="39" fillId="0" borderId="13" applyNumberFormat="0" applyFill="0" applyAlignment="0" applyProtection="0"/>
    <xf numFmtId="0" fontId="36" fillId="0" borderId="0" applyNumberFormat="0" applyFill="0" applyBorder="0" applyAlignment="0" applyProtection="0"/>
    <xf numFmtId="0" fontId="26" fillId="0" borderId="10" applyNumberFormat="0" applyFill="0" applyAlignment="0" applyProtection="0"/>
    <xf numFmtId="0" fontId="19" fillId="6" borderId="1" applyNumberFormat="0" applyAlignment="0" applyProtection="0"/>
    <xf numFmtId="0" fontId="19" fillId="6" borderId="1" applyNumberFormat="0" applyAlignment="0" applyProtection="0"/>
    <xf numFmtId="0" fontId="18" fillId="25" borderId="0" applyNumberFormat="0" applyBorder="0" applyAlignment="0" applyProtection="0"/>
    <xf numFmtId="0" fontId="19" fillId="6" borderId="1" applyNumberFormat="0" applyAlignment="0" applyProtection="0"/>
    <xf numFmtId="0" fontId="18" fillId="16" borderId="0" applyNumberFormat="0" applyBorder="0" applyAlignment="0" applyProtection="0"/>
    <xf numFmtId="0" fontId="19" fillId="6" borderId="1" applyNumberFormat="0" applyAlignment="0" applyProtection="0"/>
    <xf numFmtId="0" fontId="19" fillId="6" borderId="1" applyNumberFormat="0" applyAlignment="0" applyProtection="0"/>
    <xf numFmtId="0" fontId="18" fillId="16" borderId="0" applyNumberFormat="0" applyBorder="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8" fillId="16" borderId="0" applyNumberFormat="0" applyBorder="0" applyAlignment="0" applyProtection="0"/>
    <xf numFmtId="0" fontId="19" fillId="6" borderId="1" applyNumberFormat="0" applyAlignment="0" applyProtection="0"/>
    <xf numFmtId="0" fontId="18" fillId="25" borderId="0" applyNumberFormat="0" applyBorder="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8" fillId="25" borderId="0" applyNumberFormat="0" applyBorder="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19" fillId="6" borderId="1" applyNumberFormat="0" applyAlignment="0" applyProtection="0"/>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13" fillId="0" borderId="0">
      <alignment/>
      <protection/>
    </xf>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36" fillId="0" borderId="0" applyNumberFormat="0" applyFill="0" applyBorder="0" applyAlignment="0" applyProtection="0"/>
    <xf numFmtId="0" fontId="42" fillId="16" borderId="9" applyNumberFormat="0" applyAlignment="0" applyProtection="0"/>
    <xf numFmtId="0" fontId="36" fillId="0" borderId="0" applyNumberFormat="0" applyFill="0" applyBorder="0" applyAlignment="0" applyProtection="0"/>
    <xf numFmtId="0" fontId="42" fillId="16" borderId="9" applyNumberFormat="0" applyAlignment="0" applyProtection="0"/>
    <xf numFmtId="0" fontId="36" fillId="0" borderId="0" applyNumberFormat="0" applyFill="0" applyBorder="0" applyAlignment="0" applyProtection="0"/>
    <xf numFmtId="0" fontId="42" fillId="16" borderId="9" applyNumberFormat="0" applyAlignment="0" applyProtection="0"/>
    <xf numFmtId="0" fontId="42" fillId="16" borderId="9" applyNumberFormat="0" applyAlignment="0" applyProtection="0"/>
    <xf numFmtId="0" fontId="42" fillId="16" borderId="9" applyNumberFormat="0" applyAlignment="0" applyProtection="0"/>
    <xf numFmtId="0" fontId="26" fillId="0" borderId="10" applyNumberFormat="0" applyFill="0" applyAlignment="0" applyProtection="0"/>
    <xf numFmtId="0" fontId="42" fillId="16" borderId="9" applyNumberFormat="0" applyAlignment="0" applyProtection="0"/>
    <xf numFmtId="0" fontId="26" fillId="0" borderId="10" applyNumberFormat="0" applyFill="0" applyAlignment="0" applyProtection="0"/>
    <xf numFmtId="0" fontId="30" fillId="0" borderId="0" applyNumberFormat="0" applyFill="0" applyBorder="0" applyAlignment="0" applyProtection="0"/>
    <xf numFmtId="0" fontId="18" fillId="26" borderId="0" applyNumberFormat="0" applyBorder="0" applyAlignment="0" applyProtection="0"/>
    <xf numFmtId="0" fontId="30" fillId="0" borderId="0" applyNumberFormat="0" applyFill="0" applyBorder="0" applyAlignment="0" applyProtection="0"/>
    <xf numFmtId="0" fontId="18" fillId="26"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0" fillId="0" borderId="0">
      <alignment/>
      <protection/>
    </xf>
    <xf numFmtId="176"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1" applyNumberFormat="0" applyAlignment="0" applyProtection="0"/>
    <xf numFmtId="41" fontId="0" fillId="0" borderId="0" applyFont="0" applyFill="0" applyBorder="0" applyAlignment="0" applyProtection="0"/>
    <xf numFmtId="0" fontId="34" fillId="4" borderId="1"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 borderId="0" applyNumberFormat="0" applyBorder="0" applyAlignment="0" applyProtection="0"/>
    <xf numFmtId="0" fontId="18" fillId="25" borderId="0" applyNumberFormat="0" applyBorder="0" applyAlignment="0" applyProtection="0"/>
    <xf numFmtId="0" fontId="32" fillId="2" borderId="0" applyNumberFormat="0" applyBorder="0" applyAlignment="0" applyProtection="0"/>
    <xf numFmtId="0" fontId="18" fillId="25" borderId="0" applyNumberFormat="0" applyBorder="0" applyAlignment="0" applyProtection="0"/>
    <xf numFmtId="0" fontId="32" fillId="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9"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4" fillId="4" borderId="1" applyNumberFormat="0" applyAlignment="0" applyProtection="0"/>
    <xf numFmtId="0" fontId="18" fillId="21" borderId="0" applyNumberFormat="0" applyBorder="0" applyAlignment="0" applyProtection="0"/>
    <xf numFmtId="0" fontId="34" fillId="4" borderId="1" applyNumberFormat="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3" fillId="0" borderId="17" applyNumberFormat="0" applyFill="0" applyProtection="0">
      <alignment horizontal="left"/>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2" fillId="6" borderId="8" applyNumberFormat="0" applyAlignment="0" applyProtection="0"/>
    <xf numFmtId="0" fontId="0" fillId="10" borderId="3" applyNumberFormat="0" applyFon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22" fillId="6" borderId="8"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34" fillId="4" borderId="1" applyNumberFormat="0" applyAlignment="0" applyProtection="0"/>
    <xf numFmtId="0" fontId="58" fillId="0" borderId="0">
      <alignment/>
      <protection/>
    </xf>
    <xf numFmtId="41" fontId="0" fillId="0" borderId="0" applyFont="0" applyFill="0" applyBorder="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cellStyleXfs>
  <cellXfs count="221">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xf>
    <xf numFmtId="0" fontId="4" fillId="0" borderId="18" xfId="0" applyFont="1" applyBorder="1" applyAlignment="1">
      <alignment horizontal="center" vertical="center"/>
    </xf>
    <xf numFmtId="0" fontId="0" fillId="0" borderId="18" xfId="0" applyBorder="1" applyAlignment="1">
      <alignment horizontal="center"/>
    </xf>
    <xf numFmtId="0" fontId="0" fillId="0" borderId="18" xfId="0" applyBorder="1" applyAlignment="1">
      <alignment/>
    </xf>
    <xf numFmtId="0" fontId="4" fillId="0" borderId="18" xfId="0" applyFont="1" applyBorder="1" applyAlignment="1">
      <alignment horizontal="center"/>
    </xf>
    <xf numFmtId="0" fontId="4" fillId="0" borderId="18" xfId="0" applyFont="1" applyBorder="1" applyAlignment="1">
      <alignment horizontal="center"/>
    </xf>
    <xf numFmtId="0" fontId="5" fillId="0" borderId="0" xfId="0" applyFont="1" applyAlignment="1">
      <alignment/>
    </xf>
    <xf numFmtId="0" fontId="5" fillId="6" borderId="0" xfId="0" applyFont="1" applyFill="1" applyAlignment="1">
      <alignment/>
    </xf>
    <xf numFmtId="0" fontId="6" fillId="0" borderId="0" xfId="0" applyFont="1" applyAlignment="1">
      <alignment/>
    </xf>
    <xf numFmtId="194" fontId="5" fillId="0" borderId="0" xfId="0" applyNumberFormat="1" applyFont="1" applyAlignment="1">
      <alignment horizontal="right"/>
    </xf>
    <xf numFmtId="194" fontId="5" fillId="0" borderId="0" xfId="0" applyNumberFormat="1" applyFont="1" applyFill="1" applyAlignment="1">
      <alignment horizontal="right" vertical="center"/>
    </xf>
    <xf numFmtId="194" fontId="5" fillId="0" borderId="0" xfId="0" applyNumberFormat="1" applyFont="1" applyBorder="1" applyAlignment="1">
      <alignment horizontal="right" vertical="center"/>
    </xf>
    <xf numFmtId="195" fontId="6" fillId="0" borderId="0" xfId="0" applyNumberFormat="1" applyFont="1" applyAlignment="1">
      <alignment horizontal="center" vertical="center"/>
    </xf>
    <xf numFmtId="195" fontId="5" fillId="0" borderId="0" xfId="0" applyNumberFormat="1" applyFont="1" applyAlignment="1">
      <alignment horizontal="center" vertical="center"/>
    </xf>
    <xf numFmtId="195" fontId="5" fillId="0" borderId="0" xfId="0" applyNumberFormat="1"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vertical="center"/>
    </xf>
    <xf numFmtId="196" fontId="5" fillId="0" borderId="0" xfId="0" applyNumberFormat="1" applyFont="1" applyAlignment="1">
      <alignment vertical="center"/>
    </xf>
    <xf numFmtId="0" fontId="5" fillId="0" borderId="21" xfId="0" applyFont="1" applyBorder="1" applyAlignment="1">
      <alignment horizontal="right"/>
    </xf>
    <xf numFmtId="0" fontId="5" fillId="6" borderId="0" xfId="0" applyFont="1" applyFill="1" applyAlignment="1">
      <alignment vertical="center"/>
    </xf>
    <xf numFmtId="195" fontId="5" fillId="6" borderId="0" xfId="0" applyNumberFormat="1" applyFont="1" applyFill="1" applyAlignment="1">
      <alignment/>
    </xf>
    <xf numFmtId="197" fontId="5" fillId="6" borderId="0" xfId="0" applyNumberFormat="1" applyFont="1" applyFill="1" applyAlignment="1">
      <alignment/>
    </xf>
    <xf numFmtId="197" fontId="5" fillId="0" borderId="0" xfId="0" applyNumberFormat="1" applyFont="1" applyAlignment="1">
      <alignment vertical="center"/>
    </xf>
    <xf numFmtId="0" fontId="5" fillId="0" borderId="0" xfId="0" applyFont="1" applyAlignment="1">
      <alignment horizontal="center"/>
    </xf>
    <xf numFmtId="0" fontId="5" fillId="0" borderId="0" xfId="0" applyFont="1" applyBorder="1" applyAlignment="1">
      <alignment horizontal="left" wrapText="1"/>
    </xf>
    <xf numFmtId="0" fontId="5" fillId="0" borderId="0" xfId="0" applyFont="1" applyBorder="1" applyAlignment="1">
      <alignment/>
    </xf>
    <xf numFmtId="0" fontId="5" fillId="0" borderId="0" xfId="0" applyFont="1" applyFill="1" applyBorder="1" applyAlignment="1">
      <alignment/>
    </xf>
    <xf numFmtId="197" fontId="5" fillId="0" borderId="0" xfId="0" applyNumberFormat="1" applyFont="1" applyFill="1" applyBorder="1" applyAlignment="1">
      <alignment/>
    </xf>
    <xf numFmtId="197" fontId="5" fillId="0" borderId="0" xfId="0" applyNumberFormat="1" applyFont="1" applyFill="1" applyAlignment="1">
      <alignment/>
    </xf>
    <xf numFmtId="0" fontId="5" fillId="0" borderId="0" xfId="0" applyFont="1" applyFill="1" applyAlignment="1">
      <alignment/>
    </xf>
    <xf numFmtId="0" fontId="7" fillId="0" borderId="0" xfId="0" applyFont="1" applyAlignment="1">
      <alignment/>
    </xf>
    <xf numFmtId="0" fontId="8" fillId="0" borderId="0" xfId="0" applyFont="1" applyAlignment="1">
      <alignment/>
    </xf>
    <xf numFmtId="194" fontId="8" fillId="0" borderId="0" xfId="0" applyNumberFormat="1" applyFont="1" applyAlignment="1">
      <alignment horizontal="right"/>
    </xf>
    <xf numFmtId="194" fontId="8" fillId="0" borderId="0" xfId="0" applyNumberFormat="1" applyFont="1" applyFill="1" applyAlignment="1">
      <alignment horizontal="right" vertical="center"/>
    </xf>
    <xf numFmtId="194" fontId="8" fillId="0" borderId="0" xfId="0" applyNumberFormat="1" applyFont="1" applyBorder="1" applyAlignment="1">
      <alignment horizontal="right" vertical="center"/>
    </xf>
    <xf numFmtId="195" fontId="8" fillId="0" borderId="0" xfId="0" applyNumberFormat="1" applyFont="1" applyAlignment="1">
      <alignment horizontal="center" vertical="center"/>
    </xf>
    <xf numFmtId="194" fontId="71" fillId="0" borderId="0" xfId="0" applyNumberFormat="1" applyFont="1" applyFill="1" applyAlignment="1">
      <alignment horizontal="center" vertical="center"/>
    </xf>
    <xf numFmtId="194" fontId="6" fillId="0" borderId="22" xfId="0" applyNumberFormat="1" applyFont="1" applyFill="1" applyBorder="1" applyAlignment="1">
      <alignment horizontal="left" vertical="center"/>
    </xf>
    <xf numFmtId="194" fontId="6" fillId="0" borderId="22" xfId="0" applyNumberFormat="1" applyFont="1" applyFill="1" applyBorder="1" applyAlignment="1">
      <alignment horizontal="right" vertical="center"/>
    </xf>
    <xf numFmtId="194" fontId="6" fillId="0" borderId="22" xfId="0" applyNumberFormat="1" applyFont="1" applyFill="1" applyBorder="1" applyAlignment="1">
      <alignment horizontal="center" vertical="center"/>
    </xf>
    <xf numFmtId="194" fontId="6" fillId="0" borderId="23" xfId="0" applyNumberFormat="1" applyFont="1" applyFill="1" applyBorder="1" applyAlignment="1">
      <alignment horizontal="right" vertical="center"/>
    </xf>
    <xf numFmtId="194" fontId="10" fillId="0" borderId="24" xfId="0" applyNumberFormat="1" applyFont="1" applyFill="1" applyBorder="1" applyAlignment="1">
      <alignment horizontal="center" vertical="center" wrapText="1"/>
    </xf>
    <xf numFmtId="194" fontId="10" fillId="0" borderId="25" xfId="0" applyNumberFormat="1" applyFont="1" applyFill="1" applyBorder="1" applyAlignment="1">
      <alignment horizontal="center" vertical="center" wrapText="1"/>
    </xf>
    <xf numFmtId="194" fontId="10" fillId="0" borderId="16" xfId="0" applyNumberFormat="1" applyFont="1" applyFill="1" applyBorder="1" applyAlignment="1">
      <alignment horizontal="center" vertical="center" wrapText="1"/>
    </xf>
    <xf numFmtId="194" fontId="10" fillId="0" borderId="16" xfId="0" applyNumberFormat="1" applyFont="1" applyFill="1" applyBorder="1" applyAlignment="1">
      <alignment horizontal="right" vertical="center" wrapText="1"/>
    </xf>
    <xf numFmtId="194" fontId="6" fillId="0" borderId="21" xfId="0" applyNumberFormat="1" applyFont="1" applyFill="1" applyBorder="1" applyAlignment="1">
      <alignment horizontal="left" vertical="center"/>
    </xf>
    <xf numFmtId="194" fontId="10" fillId="0" borderId="26" xfId="0" applyNumberFormat="1" applyFont="1" applyFill="1" applyBorder="1" applyAlignment="1">
      <alignment horizontal="center" vertical="center" wrapText="1"/>
    </xf>
    <xf numFmtId="194" fontId="6" fillId="0" borderId="26" xfId="0" applyNumberFormat="1" applyFont="1" applyFill="1" applyBorder="1" applyAlignment="1">
      <alignment horizontal="center" vertical="center" wrapText="1"/>
    </xf>
    <xf numFmtId="194" fontId="6" fillId="0" borderId="18" xfId="0" applyNumberFormat="1" applyFont="1" applyFill="1" applyBorder="1" applyAlignment="1">
      <alignment horizontal="center" vertical="center" wrapText="1"/>
    </xf>
    <xf numFmtId="194" fontId="6" fillId="0" borderId="18" xfId="0" applyNumberFormat="1" applyFont="1" applyFill="1" applyBorder="1" applyAlignment="1">
      <alignment horizontal="right" vertical="center" wrapText="1"/>
    </xf>
    <xf numFmtId="195" fontId="10" fillId="0" borderId="18" xfId="0" applyNumberFormat="1" applyFont="1" applyFill="1" applyBorder="1" applyAlignment="1">
      <alignment horizontal="center" vertical="center" wrapText="1"/>
    </xf>
    <xf numFmtId="194" fontId="6" fillId="0" borderId="23" xfId="0" applyNumberFormat="1" applyFont="1" applyFill="1" applyBorder="1" applyAlignment="1">
      <alignment horizontal="center" vertical="center" wrapText="1"/>
    </xf>
    <xf numFmtId="194" fontId="6" fillId="0" borderId="23" xfId="0" applyNumberFormat="1" applyFont="1" applyFill="1" applyBorder="1" applyAlignment="1">
      <alignment horizontal="right" vertical="center" wrapText="1"/>
    </xf>
    <xf numFmtId="194" fontId="6" fillId="0" borderId="23" xfId="0" applyNumberFormat="1" applyFont="1" applyFill="1" applyBorder="1" applyAlignment="1">
      <alignment horizontal="right" vertical="center" wrapText="1" shrinkToFit="1"/>
    </xf>
    <xf numFmtId="195" fontId="11" fillId="0" borderId="23" xfId="0" applyNumberFormat="1" applyFont="1" applyFill="1" applyBorder="1" applyAlignment="1">
      <alignment horizontal="center" vertical="center" wrapText="1"/>
    </xf>
    <xf numFmtId="195" fontId="6" fillId="0" borderId="23" xfId="0" applyNumberFormat="1" applyFont="1" applyFill="1" applyBorder="1" applyAlignment="1">
      <alignment horizontal="center" vertical="center" wrapText="1"/>
    </xf>
    <xf numFmtId="194" fontId="5" fillId="0" borderId="17" xfId="0" applyNumberFormat="1" applyFont="1" applyFill="1" applyBorder="1" applyAlignment="1">
      <alignment horizontal="left"/>
    </xf>
    <xf numFmtId="194" fontId="10" fillId="0" borderId="27" xfId="0" applyNumberFormat="1" applyFont="1" applyFill="1" applyBorder="1" applyAlignment="1">
      <alignment horizontal="center" vertical="center" wrapText="1"/>
    </xf>
    <xf numFmtId="194" fontId="6" fillId="0" borderId="27" xfId="0" applyNumberFormat="1" applyFont="1" applyFill="1" applyBorder="1" applyAlignment="1">
      <alignment horizontal="center" vertical="center" wrapText="1"/>
    </xf>
    <xf numFmtId="194" fontId="6" fillId="0" borderId="17" xfId="0" applyNumberFormat="1" applyFont="1" applyFill="1" applyBorder="1" applyAlignment="1">
      <alignment horizontal="center" vertical="center" wrapText="1"/>
    </xf>
    <xf numFmtId="194" fontId="6" fillId="0" borderId="17" xfId="0" applyNumberFormat="1" applyFont="1" applyFill="1" applyBorder="1" applyAlignment="1">
      <alignment horizontal="right" vertical="center" wrapText="1"/>
    </xf>
    <xf numFmtId="194" fontId="6" fillId="0" borderId="17" xfId="0" applyNumberFormat="1" applyFont="1" applyFill="1" applyBorder="1" applyAlignment="1">
      <alignment horizontal="right" vertical="center" wrapText="1" shrinkToFit="1"/>
    </xf>
    <xf numFmtId="195" fontId="11" fillId="0" borderId="17" xfId="0" applyNumberFormat="1" applyFont="1" applyFill="1" applyBorder="1" applyAlignment="1">
      <alignment horizontal="center" vertical="center" wrapText="1"/>
    </xf>
    <xf numFmtId="195" fontId="6" fillId="0" borderId="17" xfId="0" applyNumberFormat="1" applyFont="1" applyFill="1" applyBorder="1" applyAlignment="1">
      <alignment horizontal="center" vertical="center" wrapText="1"/>
    </xf>
    <xf numFmtId="194" fontId="6" fillId="0" borderId="17" xfId="0" applyNumberFormat="1" applyFont="1" applyFill="1" applyBorder="1" applyAlignment="1">
      <alignment horizontal="center" vertical="center"/>
    </xf>
    <xf numFmtId="194" fontId="10" fillId="0" borderId="18" xfId="0" applyNumberFormat="1" applyFont="1" applyFill="1" applyBorder="1" applyAlignment="1">
      <alignment horizontal="right" vertical="center" wrapText="1"/>
    </xf>
    <xf numFmtId="194" fontId="10" fillId="0" borderId="18" xfId="0" applyNumberFormat="1" applyFont="1" applyFill="1" applyBorder="1" applyAlignment="1">
      <alignment horizontal="center" vertical="center" wrapText="1"/>
    </xf>
    <xf numFmtId="194" fontId="11" fillId="31" borderId="18" xfId="0" applyNumberFormat="1" applyFont="1" applyFill="1" applyBorder="1" applyAlignment="1">
      <alignment horizontal="left" vertical="center" shrinkToFit="1"/>
    </xf>
    <xf numFmtId="194" fontId="12" fillId="31" borderId="18" xfId="0" applyNumberFormat="1" applyFont="1" applyFill="1" applyBorder="1" applyAlignment="1">
      <alignment horizontal="right" wrapText="1"/>
    </xf>
    <xf numFmtId="194" fontId="12" fillId="31" borderId="18" xfId="0" applyNumberFormat="1" applyFont="1" applyFill="1" applyBorder="1" applyAlignment="1">
      <alignment horizontal="right" vertical="center" wrapText="1"/>
    </xf>
    <xf numFmtId="194" fontId="12" fillId="31" borderId="18" xfId="0" applyNumberFormat="1" applyFont="1" applyFill="1" applyBorder="1" applyAlignment="1">
      <alignment horizontal="center" vertical="center" wrapText="1"/>
    </xf>
    <xf numFmtId="194" fontId="6" fillId="28" borderId="18" xfId="0" applyNumberFormat="1" applyFont="1" applyFill="1" applyBorder="1" applyAlignment="1">
      <alignment horizontal="left" vertical="center" shrinkToFit="1"/>
    </xf>
    <xf numFmtId="194" fontId="10" fillId="28" borderId="18" xfId="0" applyNumberFormat="1" applyFont="1" applyFill="1" applyBorder="1" applyAlignment="1">
      <alignment horizontal="right"/>
    </xf>
    <xf numFmtId="194" fontId="10" fillId="28" borderId="18" xfId="0" applyNumberFormat="1" applyFont="1" applyFill="1" applyBorder="1" applyAlignment="1">
      <alignment horizontal="right" vertical="center" wrapText="1"/>
    </xf>
    <xf numFmtId="194" fontId="10" fillId="28" borderId="18" xfId="0" applyNumberFormat="1" applyFont="1" applyFill="1" applyBorder="1" applyAlignment="1">
      <alignment horizontal="right" vertical="center"/>
    </xf>
    <xf numFmtId="195" fontId="10" fillId="28" borderId="18" xfId="0" applyNumberFormat="1" applyFont="1" applyFill="1" applyBorder="1" applyAlignment="1">
      <alignment horizontal="center" vertical="center"/>
    </xf>
    <xf numFmtId="194" fontId="5" fillId="0" borderId="18" xfId="0" applyNumberFormat="1" applyFont="1" applyFill="1" applyBorder="1" applyAlignment="1">
      <alignment horizontal="left" vertical="center" shrinkToFit="1"/>
    </xf>
    <xf numFmtId="194" fontId="10" fillId="0" borderId="16" xfId="0" applyNumberFormat="1" applyFont="1" applyFill="1" applyBorder="1" applyAlignment="1">
      <alignment horizontal="right" vertical="center"/>
    </xf>
    <xf numFmtId="194" fontId="12" fillId="0" borderId="18" xfId="0" applyNumberFormat="1" applyFont="1" applyFill="1" applyBorder="1" applyAlignment="1">
      <alignment horizontal="right" vertical="center" wrapText="1"/>
    </xf>
    <xf numFmtId="194" fontId="13" fillId="0" borderId="18" xfId="0" applyNumberFormat="1" applyFont="1" applyBorder="1" applyAlignment="1">
      <alignment horizontal="right" vertical="center"/>
    </xf>
    <xf numFmtId="194" fontId="13" fillId="0" borderId="0" xfId="0" applyNumberFormat="1" applyFont="1" applyAlignment="1">
      <alignment horizontal="right" vertical="center"/>
    </xf>
    <xf numFmtId="195" fontId="10" fillId="6" borderId="18" xfId="0" applyNumberFormat="1" applyFont="1" applyFill="1" applyBorder="1" applyAlignment="1">
      <alignment horizontal="center" vertical="center"/>
    </xf>
    <xf numFmtId="195" fontId="13" fillId="6" borderId="18" xfId="0" applyNumberFormat="1" applyFont="1" applyFill="1" applyBorder="1" applyAlignment="1">
      <alignment horizontal="center" vertical="center" wrapText="1"/>
    </xf>
    <xf numFmtId="194" fontId="13" fillId="0" borderId="18" xfId="0" applyNumberFormat="1" applyFont="1" applyFill="1" applyBorder="1" applyAlignment="1">
      <alignment horizontal="right" vertical="center" wrapText="1"/>
    </xf>
    <xf numFmtId="194" fontId="13" fillId="32" borderId="18" xfId="0" applyNumberFormat="1" applyFont="1" applyFill="1" applyBorder="1" applyAlignment="1">
      <alignment horizontal="right" vertical="center"/>
    </xf>
    <xf numFmtId="194" fontId="14" fillId="28" borderId="18" xfId="0" applyNumberFormat="1" applyFont="1" applyFill="1" applyBorder="1" applyAlignment="1">
      <alignment horizontal="left" vertical="center" shrinkToFit="1"/>
    </xf>
    <xf numFmtId="194" fontId="12" fillId="28" borderId="18" xfId="0" applyNumberFormat="1" applyFont="1" applyFill="1" applyBorder="1" applyAlignment="1">
      <alignment horizontal="right" vertical="center" wrapText="1"/>
    </xf>
    <xf numFmtId="194" fontId="15" fillId="28" borderId="18" xfId="0" applyNumberFormat="1" applyFont="1" applyFill="1" applyBorder="1" applyAlignment="1">
      <alignment horizontal="right" vertical="center" wrapText="1"/>
    </xf>
    <xf numFmtId="195" fontId="12" fillId="28" borderId="18" xfId="0" applyNumberFormat="1" applyFont="1" applyFill="1" applyBorder="1" applyAlignment="1">
      <alignment horizontal="center" vertical="center" wrapText="1"/>
    </xf>
    <xf numFmtId="195" fontId="15" fillId="28" borderId="18" xfId="0" applyNumberFormat="1" applyFont="1" applyFill="1" applyBorder="1" applyAlignment="1">
      <alignment horizontal="center" vertical="center" wrapText="1"/>
    </xf>
    <xf numFmtId="194" fontId="10" fillId="0" borderId="25" xfId="0" applyNumberFormat="1" applyFont="1" applyFill="1" applyBorder="1" applyAlignment="1">
      <alignment horizontal="right" vertical="center"/>
    </xf>
    <xf numFmtId="194" fontId="13" fillId="32" borderId="18" xfId="0" applyNumberFormat="1" applyFont="1" applyFill="1" applyBorder="1" applyAlignment="1">
      <alignment horizontal="right" vertical="center" shrinkToFit="1"/>
    </xf>
    <xf numFmtId="195" fontId="13" fillId="6" borderId="18" xfId="0" applyNumberFormat="1" applyFont="1" applyFill="1" applyBorder="1" applyAlignment="1">
      <alignment horizontal="center" vertical="center"/>
    </xf>
    <xf numFmtId="194" fontId="5" fillId="32" borderId="18" xfId="0" applyNumberFormat="1" applyFont="1" applyFill="1" applyBorder="1" applyAlignment="1">
      <alignment horizontal="left" vertical="center" shrinkToFit="1"/>
    </xf>
    <xf numFmtId="194" fontId="10" fillId="32" borderId="16" xfId="0" applyNumberFormat="1" applyFont="1" applyFill="1" applyBorder="1" applyAlignment="1">
      <alignment horizontal="right" vertical="center"/>
    </xf>
    <xf numFmtId="194" fontId="12" fillId="32" borderId="18" xfId="0" applyNumberFormat="1" applyFont="1" applyFill="1" applyBorder="1" applyAlignment="1">
      <alignment horizontal="right" vertical="center" wrapText="1"/>
    </xf>
    <xf numFmtId="194" fontId="10" fillId="32" borderId="18" xfId="0" applyNumberFormat="1" applyFont="1" applyFill="1" applyBorder="1" applyAlignment="1">
      <alignment horizontal="right" vertical="center" wrapText="1"/>
    </xf>
    <xf numFmtId="194" fontId="10" fillId="32" borderId="18" xfId="0" applyNumberFormat="1" applyFont="1" applyFill="1" applyBorder="1" applyAlignment="1">
      <alignment horizontal="right" vertical="center"/>
    </xf>
    <xf numFmtId="194" fontId="10" fillId="32" borderId="18" xfId="0" applyNumberFormat="1" applyFont="1" applyFill="1" applyBorder="1" applyAlignment="1">
      <alignment horizontal="right" vertical="center" shrinkToFit="1"/>
    </xf>
    <xf numFmtId="195" fontId="10" fillId="32" borderId="18" xfId="0" applyNumberFormat="1" applyFont="1" applyFill="1" applyBorder="1" applyAlignment="1">
      <alignment horizontal="center" vertical="center"/>
    </xf>
    <xf numFmtId="194" fontId="10" fillId="28" borderId="25" xfId="0" applyNumberFormat="1" applyFont="1" applyFill="1" applyBorder="1" applyAlignment="1">
      <alignment horizontal="right"/>
    </xf>
    <xf numFmtId="194" fontId="10" fillId="28" borderId="25" xfId="0" applyNumberFormat="1" applyFont="1" applyFill="1" applyBorder="1" applyAlignment="1">
      <alignment horizontal="right" vertical="center"/>
    </xf>
    <xf numFmtId="194" fontId="10" fillId="28" borderId="25" xfId="0" applyNumberFormat="1" applyFont="1" applyFill="1" applyBorder="1" applyAlignment="1">
      <alignment horizontal="center" vertical="center"/>
    </xf>
    <xf numFmtId="195" fontId="8" fillId="0" borderId="0" xfId="0" applyNumberFormat="1"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196" fontId="8" fillId="0" borderId="0" xfId="0" applyNumberFormat="1" applyFont="1" applyAlignment="1">
      <alignment vertical="center"/>
    </xf>
    <xf numFmtId="0" fontId="8" fillId="0" borderId="21" xfId="0" applyFont="1" applyBorder="1" applyAlignment="1">
      <alignment horizontal="right"/>
    </xf>
    <xf numFmtId="0" fontId="8" fillId="6" borderId="0" xfId="0" applyFont="1" applyFill="1" applyAlignment="1">
      <alignment vertical="center"/>
    </xf>
    <xf numFmtId="0" fontId="16" fillId="6" borderId="0" xfId="0" applyFont="1" applyFill="1" applyAlignment="1">
      <alignment vertical="center"/>
    </xf>
    <xf numFmtId="195" fontId="10" fillId="0" borderId="18" xfId="0" applyNumberFormat="1" applyFont="1" applyFill="1" applyBorder="1" applyAlignment="1">
      <alignment horizontal="right" vertical="center" wrapText="1"/>
    </xf>
    <xf numFmtId="194" fontId="6" fillId="0" borderId="22" xfId="0" applyNumberFormat="1" applyFont="1" applyFill="1" applyBorder="1" applyAlignment="1">
      <alignment horizontal="center" vertical="center" wrapText="1"/>
    </xf>
    <xf numFmtId="194" fontId="6" fillId="0" borderId="28" xfId="0" applyNumberFormat="1" applyFont="1" applyFill="1" applyBorder="1" applyAlignment="1">
      <alignment horizontal="center" vertical="center" wrapText="1"/>
    </xf>
    <xf numFmtId="0" fontId="72" fillId="33" borderId="21" xfId="0" applyFont="1" applyFill="1" applyBorder="1" applyAlignment="1">
      <alignment horizontal="center" vertical="center"/>
    </xf>
    <xf numFmtId="195" fontId="6" fillId="0" borderId="23" xfId="0" applyNumberFormat="1" applyFont="1" applyFill="1" applyBorder="1" applyAlignment="1">
      <alignment horizontal="right" vertical="center" wrapText="1"/>
    </xf>
    <xf numFmtId="194" fontId="11" fillId="0" borderId="23" xfId="0" applyNumberFormat="1" applyFont="1" applyFill="1" applyBorder="1" applyAlignment="1">
      <alignment horizontal="center" vertical="center" wrapText="1"/>
    </xf>
    <xf numFmtId="194" fontId="6" fillId="0" borderId="25" xfId="0" applyNumberFormat="1" applyFont="1" applyFill="1" applyBorder="1" applyAlignment="1">
      <alignment horizontal="center" vertical="center" wrapText="1"/>
    </xf>
    <xf numFmtId="194" fontId="6" fillId="0" borderId="29" xfId="0" applyNumberFormat="1" applyFont="1" applyFill="1" applyBorder="1" applyAlignment="1">
      <alignment horizontal="center" vertical="center" wrapText="1"/>
    </xf>
    <xf numFmtId="195" fontId="6" fillId="0" borderId="17" xfId="0" applyNumberFormat="1" applyFont="1" applyFill="1" applyBorder="1" applyAlignment="1">
      <alignment horizontal="right" vertical="center" wrapText="1"/>
    </xf>
    <xf numFmtId="194" fontId="11" fillId="0" borderId="17" xfId="0" applyNumberFormat="1" applyFont="1" applyFill="1" applyBorder="1" applyAlignment="1">
      <alignment horizontal="center" vertical="center" wrapText="1"/>
    </xf>
    <xf numFmtId="196" fontId="6" fillId="0" borderId="18" xfId="0" applyNumberFormat="1" applyFont="1" applyFill="1" applyBorder="1" applyAlignment="1">
      <alignment horizontal="center" vertical="center" wrapText="1"/>
    </xf>
    <xf numFmtId="196" fontId="6" fillId="0" borderId="30" xfId="0" applyNumberFormat="1" applyFont="1" applyFill="1" applyBorder="1" applyAlignment="1">
      <alignment horizontal="center" vertical="center" wrapText="1"/>
    </xf>
    <xf numFmtId="0" fontId="72" fillId="33" borderId="17" xfId="0" applyFont="1" applyFill="1" applyBorder="1" applyAlignment="1">
      <alignment horizontal="center" vertical="center"/>
    </xf>
    <xf numFmtId="194" fontId="10" fillId="0" borderId="30" xfId="0" applyNumberFormat="1" applyFont="1" applyFill="1" applyBorder="1" applyAlignment="1">
      <alignment horizontal="right" vertical="center" wrapText="1"/>
    </xf>
    <xf numFmtId="194" fontId="12" fillId="31" borderId="30" xfId="0" applyNumberFormat="1" applyFont="1" applyFill="1" applyBorder="1" applyAlignment="1">
      <alignment horizontal="right" wrapText="1"/>
    </xf>
    <xf numFmtId="195" fontId="10" fillId="28" borderId="18" xfId="0" applyNumberFormat="1" applyFont="1" applyFill="1" applyBorder="1" applyAlignment="1">
      <alignment horizontal="right" vertical="center"/>
    </xf>
    <xf numFmtId="194" fontId="10" fillId="28" borderId="18" xfId="0" applyNumberFormat="1" applyFont="1" applyFill="1" applyBorder="1" applyAlignment="1">
      <alignment horizontal="center" vertical="center"/>
    </xf>
    <xf numFmtId="194" fontId="10" fillId="28" borderId="30" xfId="0" applyNumberFormat="1" applyFont="1" applyFill="1" applyBorder="1" applyAlignment="1">
      <alignment horizontal="right"/>
    </xf>
    <xf numFmtId="195" fontId="13" fillId="0" borderId="18" xfId="0" applyNumberFormat="1" applyFont="1" applyFill="1" applyBorder="1" applyAlignment="1">
      <alignment horizontal="right" vertical="center"/>
    </xf>
    <xf numFmtId="194" fontId="13" fillId="0" borderId="18" xfId="0" applyNumberFormat="1" applyFont="1" applyFill="1" applyBorder="1" applyAlignment="1">
      <alignment horizontal="center" vertical="center"/>
    </xf>
    <xf numFmtId="194" fontId="13" fillId="0" borderId="18" xfId="0" applyNumberFormat="1" applyFont="1" applyFill="1" applyBorder="1" applyAlignment="1">
      <alignment horizontal="right" vertical="center"/>
    </xf>
    <xf numFmtId="194" fontId="13" fillId="6" borderId="18" xfId="1445" applyNumberFormat="1" applyFont="1" applyFill="1" applyBorder="1" applyAlignment="1">
      <alignment horizontal="right" vertical="center"/>
      <protection/>
    </xf>
    <xf numFmtId="194" fontId="13" fillId="0" borderId="30" xfId="0" applyNumberFormat="1" applyFont="1" applyFill="1" applyBorder="1" applyAlignment="1">
      <alignment horizontal="right" vertical="center" wrapText="1"/>
    </xf>
    <xf numFmtId="0" fontId="73" fillId="6" borderId="18" xfId="0" applyFont="1" applyFill="1" applyBorder="1" applyAlignment="1">
      <alignment vertical="center" wrapText="1"/>
    </xf>
    <xf numFmtId="195" fontId="15" fillId="28" borderId="18" xfId="0" applyNumberFormat="1" applyFont="1" applyFill="1" applyBorder="1" applyAlignment="1">
      <alignment horizontal="right" vertical="center" wrapText="1"/>
    </xf>
    <xf numFmtId="194" fontId="15" fillId="28" borderId="30" xfId="0" applyNumberFormat="1" applyFont="1" applyFill="1" applyBorder="1" applyAlignment="1">
      <alignment horizontal="right" vertical="center" wrapText="1"/>
    </xf>
    <xf numFmtId="195" fontId="13" fillId="0" borderId="18" xfId="1438" applyNumberFormat="1" applyFont="1" applyFill="1" applyBorder="1" applyAlignment="1">
      <alignment horizontal="right" vertical="center"/>
      <protection/>
    </xf>
    <xf numFmtId="194" fontId="74" fillId="0" borderId="18" xfId="1445" applyNumberFormat="1" applyFont="1" applyFill="1" applyBorder="1" applyAlignment="1">
      <alignment horizontal="right" vertical="center"/>
      <protection/>
    </xf>
    <xf numFmtId="194" fontId="74" fillId="0" borderId="30" xfId="0" applyNumberFormat="1" applyFont="1" applyFill="1" applyBorder="1" applyAlignment="1">
      <alignment horizontal="right" vertical="center" wrapText="1"/>
    </xf>
    <xf numFmtId="195" fontId="10" fillId="32" borderId="18" xfId="1438" applyNumberFormat="1" applyFont="1" applyFill="1" applyBorder="1" applyAlignment="1">
      <alignment horizontal="right" vertical="center"/>
      <protection/>
    </xf>
    <xf numFmtId="194" fontId="10" fillId="32" borderId="18" xfId="0" applyNumberFormat="1" applyFont="1" applyFill="1" applyBorder="1" applyAlignment="1">
      <alignment horizontal="center" vertical="center"/>
    </xf>
    <xf numFmtId="194" fontId="75" fillId="32" borderId="18" xfId="1445" applyNumberFormat="1" applyFont="1" applyFill="1" applyBorder="1" applyAlignment="1">
      <alignment horizontal="right" vertical="center"/>
      <protection/>
    </xf>
    <xf numFmtId="194" fontId="75" fillId="32" borderId="30" xfId="1445" applyNumberFormat="1" applyFont="1" applyFill="1" applyBorder="1" applyAlignment="1">
      <alignment horizontal="right"/>
      <protection/>
    </xf>
    <xf numFmtId="0" fontId="72" fillId="32" borderId="18" xfId="0" applyFont="1" applyFill="1" applyBorder="1" applyAlignment="1">
      <alignment vertical="center" wrapText="1"/>
    </xf>
    <xf numFmtId="0" fontId="72" fillId="32" borderId="25" xfId="0" applyFont="1" applyFill="1" applyBorder="1" applyAlignment="1">
      <alignment vertical="center" wrapText="1"/>
    </xf>
    <xf numFmtId="195" fontId="8" fillId="6" borderId="0" xfId="0" applyNumberFormat="1" applyFont="1" applyFill="1" applyAlignment="1">
      <alignment/>
    </xf>
    <xf numFmtId="197" fontId="8" fillId="6" borderId="0" xfId="0" applyNumberFormat="1" applyFont="1" applyFill="1" applyAlignment="1">
      <alignment/>
    </xf>
    <xf numFmtId="197" fontId="8" fillId="0" borderId="0" xfId="0" applyNumberFormat="1" applyFont="1" applyAlignment="1">
      <alignment vertical="center"/>
    </xf>
    <xf numFmtId="0" fontId="8" fillId="0" borderId="0" xfId="0" applyFont="1" applyAlignment="1">
      <alignment horizontal="center"/>
    </xf>
    <xf numFmtId="0" fontId="8" fillId="0" borderId="0" xfId="0" applyFont="1" applyBorder="1" applyAlignment="1">
      <alignment horizontal="left" wrapText="1"/>
    </xf>
    <xf numFmtId="194" fontId="71" fillId="0" borderId="0" xfId="0" applyNumberFormat="1" applyFont="1" applyFill="1" applyAlignment="1">
      <alignment horizontal="left" vertical="center" wrapText="1"/>
    </xf>
    <xf numFmtId="195" fontId="5" fillId="6" borderId="0" xfId="0" applyNumberFormat="1" applyFont="1" applyFill="1" applyBorder="1" applyAlignment="1">
      <alignment/>
    </xf>
    <xf numFmtId="0" fontId="5" fillId="0" borderId="0" xfId="0" applyFont="1" applyBorder="1" applyAlignment="1">
      <alignment horizontal="center"/>
    </xf>
    <xf numFmtId="0" fontId="6" fillId="0" borderId="0" xfId="0" applyFont="1" applyBorder="1" applyAlignment="1">
      <alignment horizontal="left" wrapText="1"/>
    </xf>
    <xf numFmtId="195" fontId="10" fillId="0" borderId="16" xfId="0" applyNumberFormat="1" applyFont="1" applyFill="1" applyBorder="1" applyAlignment="1">
      <alignment horizontal="center" vertical="center" wrapText="1"/>
    </xf>
    <xf numFmtId="194" fontId="10" fillId="0" borderId="31" xfId="0" applyNumberFormat="1" applyFont="1" applyFill="1" applyBorder="1" applyAlignment="1">
      <alignment horizontal="center" vertical="center" wrapText="1"/>
    </xf>
    <xf numFmtId="197" fontId="5" fillId="0" borderId="18" xfId="0" applyNumberFormat="1" applyFont="1" applyBorder="1" applyAlignment="1">
      <alignment vertical="center"/>
    </xf>
    <xf numFmtId="197" fontId="5" fillId="0" borderId="30" xfId="0" applyNumberFormat="1"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horizontal="left" vertical="center" wrapText="1"/>
    </xf>
    <xf numFmtId="195" fontId="72" fillId="33" borderId="21" xfId="0" applyNumberFormat="1" applyFont="1" applyFill="1" applyBorder="1" applyAlignment="1">
      <alignment horizontal="center" vertical="center"/>
    </xf>
    <xf numFmtId="197" fontId="72" fillId="33" borderId="21" xfId="0" applyNumberFormat="1" applyFont="1" applyFill="1" applyBorder="1" applyAlignment="1">
      <alignment horizontal="center" vertical="center"/>
    </xf>
    <xf numFmtId="197" fontId="6" fillId="33" borderId="21" xfId="0" applyNumberFormat="1" applyFont="1" applyFill="1" applyBorder="1" applyAlignment="1">
      <alignment horizontal="center" vertical="center"/>
    </xf>
    <xf numFmtId="197" fontId="6" fillId="33" borderId="32" xfId="0" applyNumberFormat="1" applyFont="1" applyFill="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left" vertical="center" wrapText="1"/>
    </xf>
    <xf numFmtId="195" fontId="72" fillId="33" borderId="17" xfId="0" applyNumberFormat="1" applyFont="1" applyFill="1" applyBorder="1" applyAlignment="1">
      <alignment horizontal="center" vertical="center"/>
    </xf>
    <xf numFmtId="197" fontId="72" fillId="33" borderId="17" xfId="0" applyNumberFormat="1" applyFont="1" applyFill="1" applyBorder="1" applyAlignment="1">
      <alignment horizontal="center" vertical="center"/>
    </xf>
    <xf numFmtId="197" fontId="6" fillId="33" borderId="17" xfId="0" applyNumberFormat="1" applyFont="1" applyFill="1" applyBorder="1" applyAlignment="1">
      <alignment horizontal="center" vertical="center"/>
    </xf>
    <xf numFmtId="197" fontId="6" fillId="33" borderId="33" xfId="0" applyNumberFormat="1"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wrapText="1"/>
    </xf>
    <xf numFmtId="195" fontId="10" fillId="0" borderId="30" xfId="0" applyNumberFormat="1" applyFont="1" applyFill="1" applyBorder="1" applyAlignment="1">
      <alignment horizontal="right" vertical="center" wrapText="1"/>
    </xf>
    <xf numFmtId="195" fontId="10" fillId="0" borderId="30" xfId="0" applyNumberFormat="1" applyFont="1" applyFill="1" applyBorder="1" applyAlignment="1">
      <alignment horizontal="center" vertical="center" wrapText="1"/>
    </xf>
    <xf numFmtId="0" fontId="5" fillId="0" borderId="18" xfId="0" applyFont="1" applyBorder="1" applyAlignment="1">
      <alignment horizontal="left" vertical="center" wrapText="1"/>
    </xf>
    <xf numFmtId="195" fontId="12" fillId="31" borderId="30" xfId="0" applyNumberFormat="1" applyFont="1" applyFill="1" applyBorder="1" applyAlignment="1">
      <alignment horizontal="right" wrapText="1"/>
    </xf>
    <xf numFmtId="198" fontId="12" fillId="31" borderId="30" xfId="0" applyNumberFormat="1" applyFont="1" applyFill="1" applyBorder="1" applyAlignment="1">
      <alignment horizontal="right" wrapText="1"/>
    </xf>
    <xf numFmtId="195" fontId="5" fillId="0" borderId="18" xfId="0" applyNumberFormat="1" applyFont="1" applyBorder="1" applyAlignment="1">
      <alignment horizontal="center"/>
    </xf>
    <xf numFmtId="0" fontId="5" fillId="0" borderId="18" xfId="0" applyFont="1" applyBorder="1" applyAlignment="1">
      <alignment horizontal="left" wrapText="1"/>
    </xf>
    <xf numFmtId="0" fontId="5" fillId="0" borderId="0" xfId="0" applyFont="1" applyFill="1" applyAlignment="1">
      <alignment vertical="center"/>
    </xf>
    <xf numFmtId="195" fontId="10" fillId="28" borderId="30" xfId="0" applyNumberFormat="1" applyFont="1" applyFill="1" applyBorder="1" applyAlignment="1">
      <alignment horizontal="right"/>
    </xf>
    <xf numFmtId="194" fontId="10" fillId="28" borderId="30" xfId="0" applyNumberFormat="1" applyFont="1" applyFill="1" applyBorder="1" applyAlignment="1">
      <alignment horizontal="right" vertical="center"/>
    </xf>
    <xf numFmtId="198" fontId="10" fillId="28" borderId="30" xfId="0" applyNumberFormat="1" applyFont="1" applyFill="1" applyBorder="1" applyAlignment="1">
      <alignment horizontal="right" vertical="center"/>
    </xf>
    <xf numFmtId="195" fontId="5" fillId="6" borderId="18" xfId="0" applyNumberFormat="1" applyFont="1" applyFill="1" applyBorder="1" applyAlignment="1">
      <alignment wrapText="1"/>
    </xf>
    <xf numFmtId="197" fontId="5" fillId="6" borderId="18" xfId="0" applyNumberFormat="1" applyFont="1" applyFill="1" applyBorder="1" applyAlignment="1">
      <alignment wrapText="1"/>
    </xf>
    <xf numFmtId="198" fontId="5" fillId="0" borderId="30" xfId="0" applyNumberFormat="1" applyFont="1" applyBorder="1" applyAlignment="1">
      <alignment vertical="center"/>
    </xf>
    <xf numFmtId="195" fontId="15" fillId="28" borderId="30" xfId="0" applyNumberFormat="1" applyFont="1" applyFill="1" applyBorder="1" applyAlignment="1">
      <alignment horizontal="right" vertical="center" wrapText="1"/>
    </xf>
    <xf numFmtId="198" fontId="15" fillId="28" borderId="30" xfId="0" applyNumberFormat="1" applyFont="1" applyFill="1" applyBorder="1" applyAlignment="1">
      <alignment horizontal="right" vertical="center" wrapText="1"/>
    </xf>
    <xf numFmtId="194" fontId="15" fillId="6" borderId="18" xfId="0" applyNumberFormat="1" applyFont="1" applyFill="1" applyBorder="1" applyAlignment="1">
      <alignment horizontal="left" vertical="center" wrapText="1"/>
    </xf>
    <xf numFmtId="194" fontId="15" fillId="6" borderId="0" xfId="0" applyNumberFormat="1" applyFont="1" applyFill="1" applyBorder="1" applyAlignment="1">
      <alignment horizontal="right" vertical="center" wrapText="1"/>
    </xf>
    <xf numFmtId="195" fontId="5" fillId="6" borderId="18" xfId="0" applyNumberFormat="1" applyFont="1" applyFill="1" applyBorder="1" applyAlignment="1">
      <alignment wrapText="1"/>
    </xf>
    <xf numFmtId="195" fontId="75" fillId="32" borderId="30" xfId="1445" applyNumberFormat="1" applyFont="1" applyFill="1" applyBorder="1" applyAlignment="1">
      <alignment horizontal="right"/>
      <protection/>
    </xf>
    <xf numFmtId="194" fontId="72" fillId="32" borderId="30" xfId="1445" applyNumberFormat="1" applyFont="1" applyFill="1" applyBorder="1" applyAlignment="1">
      <alignment horizontal="right" vertical="top" wrapText="1"/>
      <protection/>
    </xf>
    <xf numFmtId="194" fontId="72" fillId="32" borderId="30" xfId="1445" applyNumberFormat="1" applyFont="1" applyFill="1" applyBorder="1" applyAlignment="1">
      <alignment horizontal="right" vertical="center" wrapText="1"/>
      <protection/>
    </xf>
    <xf numFmtId="198" fontId="72" fillId="32" borderId="30" xfId="1445" applyNumberFormat="1" applyFont="1" applyFill="1" applyBorder="1" applyAlignment="1">
      <alignment horizontal="right" vertical="center" wrapText="1"/>
      <protection/>
    </xf>
    <xf numFmtId="194" fontId="73" fillId="32" borderId="18" xfId="1445" applyNumberFormat="1" applyFont="1" applyFill="1" applyBorder="1" applyAlignment="1">
      <alignment horizontal="left" vertical="center" wrapText="1"/>
      <protection/>
    </xf>
    <xf numFmtId="197" fontId="73" fillId="0" borderId="0" xfId="0" applyNumberFormat="1" applyFont="1" applyFill="1" applyAlignment="1">
      <alignment/>
    </xf>
    <xf numFmtId="197" fontId="5" fillId="6" borderId="0" xfId="0" applyNumberFormat="1" applyFont="1" applyFill="1" applyBorder="1" applyAlignment="1">
      <alignment/>
    </xf>
    <xf numFmtId="195" fontId="5" fillId="0" borderId="18" xfId="0" applyNumberFormat="1" applyFont="1" applyBorder="1" applyAlignment="1">
      <alignment horizontal="center" vertical="center"/>
    </xf>
    <xf numFmtId="199" fontId="10" fillId="0" borderId="25" xfId="0" applyNumberFormat="1" applyFont="1" applyBorder="1" applyAlignment="1">
      <alignment horizontal="right"/>
    </xf>
    <xf numFmtId="194" fontId="12" fillId="6" borderId="18" xfId="0" applyNumberFormat="1" applyFont="1" applyFill="1" applyBorder="1" applyAlignment="1">
      <alignment horizontal="right" vertical="center" wrapText="1"/>
    </xf>
    <xf numFmtId="195" fontId="13" fillId="0" borderId="18" xfId="0" applyNumberFormat="1" applyFont="1" applyBorder="1" applyAlignment="1">
      <alignment horizontal="center" vertical="center"/>
    </xf>
    <xf numFmtId="195" fontId="13" fillId="0" borderId="18" xfId="0" applyNumberFormat="1" applyFont="1" applyBorder="1" applyAlignment="1">
      <alignment horizontal="right" vertical="center"/>
    </xf>
    <xf numFmtId="0" fontId="13" fillId="0" borderId="18" xfId="0" applyFont="1" applyFill="1" applyBorder="1" applyAlignment="1">
      <alignment horizontal="center" vertical="center"/>
    </xf>
    <xf numFmtId="194" fontId="10" fillId="0" borderId="18" xfId="0" applyNumberFormat="1" applyFont="1" applyFill="1" applyBorder="1" applyAlignment="1">
      <alignment horizontal="right" vertical="center"/>
    </xf>
    <xf numFmtId="199" fontId="13" fillId="0" borderId="18" xfId="0" applyNumberFormat="1" applyFont="1" applyFill="1" applyBorder="1" applyAlignment="1">
      <alignment horizontal="right" vertical="center"/>
    </xf>
    <xf numFmtId="196" fontId="5" fillId="0" borderId="0" xfId="0" applyNumberFormat="1" applyFont="1" applyBorder="1" applyAlignment="1">
      <alignment vertical="center"/>
    </xf>
    <xf numFmtId="0" fontId="5" fillId="0" borderId="0" xfId="0" applyFont="1" applyBorder="1" applyAlignment="1">
      <alignment horizontal="right"/>
    </xf>
    <xf numFmtId="0" fontId="17" fillId="6" borderId="0" xfId="0" applyFont="1" applyFill="1" applyAlignment="1">
      <alignment vertical="center"/>
    </xf>
    <xf numFmtId="195" fontId="73" fillId="6" borderId="18" xfId="0" applyNumberFormat="1" applyFont="1" applyFill="1" applyBorder="1" applyAlignment="1">
      <alignment vertical="center" wrapText="1"/>
    </xf>
    <xf numFmtId="0" fontId="5" fillId="0" borderId="18" xfId="0" applyFont="1" applyBorder="1" applyAlignment="1">
      <alignment horizontal="center"/>
    </xf>
    <xf numFmtId="195" fontId="17" fillId="6" borderId="0" xfId="0" applyNumberFormat="1" applyFont="1" applyFill="1" applyAlignment="1">
      <alignment vertical="center"/>
    </xf>
    <xf numFmtId="195" fontId="5" fillId="6" borderId="0" xfId="0" applyNumberFormat="1" applyFont="1" applyFill="1" applyAlignment="1">
      <alignment vertical="center"/>
    </xf>
    <xf numFmtId="197" fontId="5" fillId="0" borderId="0" xfId="0" applyNumberFormat="1" applyFont="1" applyFill="1" applyAlignment="1">
      <alignment vertical="center"/>
    </xf>
    <xf numFmtId="197" fontId="17" fillId="0" borderId="0" xfId="0" applyNumberFormat="1" applyFont="1" applyFill="1" applyAlignment="1">
      <alignment vertical="center"/>
    </xf>
  </cellXfs>
  <cellStyles count="1957">
    <cellStyle name="Normal" xfId="0"/>
    <cellStyle name="Currency [0]" xfId="15"/>
    <cellStyle name="Currency" xfId="16"/>
    <cellStyle name="强调 3 4" xfId="17"/>
    <cellStyle name="40% - 强调文字颜色 1 2 4 2" xfId="18"/>
    <cellStyle name="输入" xfId="19"/>
    <cellStyle name="强调文字颜色 6 2 3 2 2" xfId="20"/>
    <cellStyle name="20% - 强调文字颜色 3 2 3 3" xfId="21"/>
    <cellStyle name="Accent5 9" xfId="22"/>
    <cellStyle name="差_Sheet1 5" xfId="23"/>
    <cellStyle name="20% - 强调文字颜色 1 2" xfId="24"/>
    <cellStyle name="20% - 强调文字颜色 3" xfId="25"/>
    <cellStyle name="Accent1 5" xfId="26"/>
    <cellStyle name="Comma [0]" xfId="27"/>
    <cellStyle name="常规 3 4 3" xfId="28"/>
    <cellStyle name="40% - 强调文字颜色 2 2 3 2 2" xfId="29"/>
    <cellStyle name="Accent2 - 40%" xfId="30"/>
    <cellStyle name="差_Book1_2 4" xfId="31"/>
    <cellStyle name="20% - 强调文字颜色 4 2 4 3" xfId="32"/>
    <cellStyle name="输入 2 2 2 4" xfId="33"/>
    <cellStyle name="标题 5 6" xfId="34"/>
    <cellStyle name="MS Sans Serif" xfId="35"/>
    <cellStyle name="40% - 强调文字颜色 3" xfId="36"/>
    <cellStyle name="标题 1 2 4 4" xfId="37"/>
    <cellStyle name="注释 2 3 2 5" xfId="38"/>
    <cellStyle name="差" xfId="39"/>
    <cellStyle name="20% - 强调文字颜色 3 2 2 2 4" xfId="40"/>
    <cellStyle name="差_WI6 3" xfId="41"/>
    <cellStyle name="常规 7 3" xfId="42"/>
    <cellStyle name="解释性文本 2 3 2 4" xfId="43"/>
    <cellStyle name="Comma" xfId="44"/>
    <cellStyle name="标题 5 2 4" xfId="45"/>
    <cellStyle name="60% - 强调文字颜色 3" xfId="46"/>
    <cellStyle name="Accent6 4" xfId="47"/>
    <cellStyle name="20% - 强调文字颜色 5 2 3 5" xfId="48"/>
    <cellStyle name="警告文本 2 2 5" xfId="49"/>
    <cellStyle name="Hyperlink" xfId="50"/>
    <cellStyle name="20% - 强调文字颜色 4 2 3 2 4" xfId="51"/>
    <cellStyle name="常规 2 7 3" xfId="52"/>
    <cellStyle name="60% - 强调文字颜色 1 2 4 4" xfId="53"/>
    <cellStyle name="常规 10 2 2 3" xfId="54"/>
    <cellStyle name="警告文本 2 7" xfId="55"/>
    <cellStyle name="Percent" xfId="56"/>
    <cellStyle name="强调文字颜色 3 2 3 2" xfId="57"/>
    <cellStyle name="适中 2 4 2" xfId="58"/>
    <cellStyle name="Followed Hyperlink" xfId="59"/>
    <cellStyle name="差_Book1 2" xfId="60"/>
    <cellStyle name="Accent4 5" xfId="61"/>
    <cellStyle name="好_20101012(26-47)表 2 5" xfId="62"/>
    <cellStyle name="好_医疗保险已改 4" xfId="63"/>
    <cellStyle name="60% - 强调文字颜色 4 2 2 2" xfId="64"/>
    <cellStyle name="标题 5 3 2 5" xfId="65"/>
    <cellStyle name="标题 2 1 2 2" xfId="66"/>
    <cellStyle name="_ET_STYLE_NoName_00__Sheet3" xfId="67"/>
    <cellStyle name="60% - 强调文字颜色 2 2 3 2 4" xfId="68"/>
    <cellStyle name="60% - 强调文字颜色 3 2 4 4" xfId="69"/>
    <cellStyle name="注释" xfId="70"/>
    <cellStyle name="60% - 强调文字颜色 2" xfId="71"/>
    <cellStyle name="Accent6 3" xfId="72"/>
    <cellStyle name="20% - 强调文字颜色 5 2 3 4" xfId="73"/>
    <cellStyle name="60% - 强调文字颜色 2 2 2 4" xfId="74"/>
    <cellStyle name="标题 4" xfId="75"/>
    <cellStyle name="常规 4 2 2 3" xfId="76"/>
    <cellStyle name="常规 4 4 3" xfId="77"/>
    <cellStyle name="常规 6 5" xfId="78"/>
    <cellStyle name="警告文本" xfId="79"/>
    <cellStyle name="60% - 强调文字颜色 2 2 2" xfId="80"/>
    <cellStyle name="差_医疗保险已改 3" xfId="81"/>
    <cellStyle name="标题" xfId="82"/>
    <cellStyle name="解释性文本" xfId="83"/>
    <cellStyle name="标题 1" xfId="84"/>
    <cellStyle name="60% - 强调文字颜色 2 2 2 2" xfId="85"/>
    <cellStyle name="标题 2" xfId="86"/>
    <cellStyle name="60% - 强调文字颜色 1" xfId="87"/>
    <cellStyle name="Accent6 2" xfId="88"/>
    <cellStyle name="20% - 强调文字颜色 5 2 3 3" xfId="89"/>
    <cellStyle name="60% - 强调文字颜色 2 2 2 3" xfId="90"/>
    <cellStyle name="标题 3" xfId="91"/>
    <cellStyle name="60% - 强调文字颜色 4" xfId="92"/>
    <cellStyle name="Accent6 5" xfId="93"/>
    <cellStyle name="60% - 强调文字颜色 4 2 4 2" xfId="94"/>
    <cellStyle name="40% - 强调文字颜色 3 2 2 2 5" xfId="95"/>
    <cellStyle name="40% - 强调文字颜色 3 2 4 5" xfId="96"/>
    <cellStyle name="输出" xfId="97"/>
    <cellStyle name="标题 1 2 2 4" xfId="98"/>
    <cellStyle name="计算 2 3 3" xfId="99"/>
    <cellStyle name="计算" xfId="100"/>
    <cellStyle name="40% - 强调文字颜色 4 2" xfId="101"/>
    <cellStyle name="常规 2 3 4 4" xfId="102"/>
    <cellStyle name="检查单元格" xfId="103"/>
    <cellStyle name="标题 5 3 4" xfId="104"/>
    <cellStyle name="20% - 强调文字颜色 6" xfId="105"/>
    <cellStyle name="40% - 强调文字颜色 4 2 3 3" xfId="106"/>
    <cellStyle name="常规 2 2 2 5" xfId="107"/>
    <cellStyle name="强调文字颜色 2" xfId="108"/>
    <cellStyle name="差_20101012(48-60) 3" xfId="109"/>
    <cellStyle name="链接单元格" xfId="110"/>
    <cellStyle name="标题 2 2 7" xfId="111"/>
    <cellStyle name="输入 2 4 4" xfId="112"/>
    <cellStyle name="60% - 强调文字颜色 4 2 3" xfId="113"/>
    <cellStyle name="汇总" xfId="114"/>
    <cellStyle name="差 2 3 2" xfId="115"/>
    <cellStyle name="好" xfId="116"/>
    <cellStyle name="适中" xfId="117"/>
    <cellStyle name="60% - 强调文字颜色 3 2 3 2" xfId="118"/>
    <cellStyle name="标题 5 3 3" xfId="119"/>
    <cellStyle name="20% - 强调文字颜色 5" xfId="120"/>
    <cellStyle name="差_2010年社会保险统计报表表样" xfId="121"/>
    <cellStyle name="常规 8 2" xfId="122"/>
    <cellStyle name="40% - 强调文字颜色 4 2 3 2" xfId="123"/>
    <cellStyle name="常规 2 2 2 4" xfId="124"/>
    <cellStyle name="强调文字颜色 1" xfId="125"/>
    <cellStyle name="20% - 强调文字颜色 1" xfId="126"/>
    <cellStyle name="解释性文本 2 3 4" xfId="127"/>
    <cellStyle name="40% - 强调文字颜色 1" xfId="128"/>
    <cellStyle name="标题 5 4" xfId="129"/>
    <cellStyle name="20% - 强调文字颜色 1 2 2 2 4" xfId="130"/>
    <cellStyle name="输入 2 2 2 2" xfId="131"/>
    <cellStyle name="20% - 强调文字颜色 2" xfId="132"/>
    <cellStyle name="解释性文本 2 3 5" xfId="133"/>
    <cellStyle name="40% - 强调文字颜色 2" xfId="134"/>
    <cellStyle name="标题 5 5" xfId="135"/>
    <cellStyle name="20% - 强调文字颜色 1 2 2 2 5" xfId="136"/>
    <cellStyle name="输入 2 2 2 3" xfId="137"/>
    <cellStyle name="40% - 强调文字颜色 4 2 3 4" xfId="138"/>
    <cellStyle name="强调文字颜色 3" xfId="139"/>
    <cellStyle name="PSChar" xfId="140"/>
    <cellStyle name="40% - 强调文字颜色 4 2 3 5" xfId="141"/>
    <cellStyle name="强调文字颜色 4" xfId="142"/>
    <cellStyle name="标题 5 3 2" xfId="143"/>
    <cellStyle name="20% - 强调文字颜色 4" xfId="144"/>
    <cellStyle name="40% - 强调文字颜色 4" xfId="145"/>
    <cellStyle name="标题 5 7" xfId="146"/>
    <cellStyle name="标题 3 2 3 2 2" xfId="147"/>
    <cellStyle name="输入 2 2 2 5" xfId="148"/>
    <cellStyle name="强调文字颜色 5" xfId="149"/>
    <cellStyle name="40% - 强调文字颜色 5" xfId="150"/>
    <cellStyle name="标题 3 2 3 2 3" xfId="151"/>
    <cellStyle name="强调文字颜色 4 2 3 2" xfId="152"/>
    <cellStyle name="60% - 强调文字颜色 5 2 2 2" xfId="153"/>
    <cellStyle name="60% - 强调文字颜色 5" xfId="154"/>
    <cellStyle name="Accent6 6" xfId="155"/>
    <cellStyle name="60% - 强调文字颜色 4 2 4 3" xfId="156"/>
    <cellStyle name="强调文字颜色 6" xfId="157"/>
    <cellStyle name="40% - 强调文字颜色 6" xfId="158"/>
    <cellStyle name="标题 3 2 3 2 4" xfId="159"/>
    <cellStyle name="0,0&#13;&#10;NA&#13;&#10;" xfId="160"/>
    <cellStyle name="_弱电系统设备配置报价清单" xfId="161"/>
    <cellStyle name="强调文字颜色 4 2 3 3" xfId="162"/>
    <cellStyle name="60% - 强调文字颜色 3 2 3 2 2" xfId="163"/>
    <cellStyle name="60% - 强调文字颜色 5 2 2 3" xfId="164"/>
    <cellStyle name="适中 2" xfId="165"/>
    <cellStyle name="60% - 强调文字颜色 6" xfId="166"/>
    <cellStyle name="Accent6 7" xfId="167"/>
    <cellStyle name="常规_2010年部门预算总表（最终定数表）" xfId="168"/>
    <cellStyle name="60% - 强调文字颜色 4 2 4 4" xfId="169"/>
    <cellStyle name="标题 5" xfId="170"/>
    <cellStyle name="20% - 强调文字颜色 1 2 2 2" xfId="171"/>
    <cellStyle name="Pourcentage_pldt" xfId="172"/>
    <cellStyle name="常规 5 2 5" xfId="173"/>
    <cellStyle name="60% - 强调文字颜色 2 2 2 5" xfId="174"/>
    <cellStyle name="Comma [0] 2 3" xfId="175"/>
    <cellStyle name="20% - 强调文字颜色 6 2 2 2 5" xfId="176"/>
    <cellStyle name="好_05表式10.5 2 4" xfId="177"/>
    <cellStyle name="_ET_STYLE_NoName_00__Book1" xfId="178"/>
    <cellStyle name="强调 1 4" xfId="179"/>
    <cellStyle name="40% - 强调文字颜色 1 2 2 2" xfId="180"/>
    <cellStyle name="_ET_STYLE_NoName_00_" xfId="181"/>
    <cellStyle name="_Book1_1" xfId="182"/>
    <cellStyle name="20% - 强调文字颜色 4 2 2 2" xfId="183"/>
    <cellStyle name="60% - 强调文字颜色 3 2 3 2 4" xfId="184"/>
    <cellStyle name="60% - 强调文字颜色 5 2 2 5" xfId="185"/>
    <cellStyle name="常规 3 2 2" xfId="186"/>
    <cellStyle name="_20100326高清市院遂宁检察院1080P配置清单26日改" xfId="187"/>
    <cellStyle name="计算 2 3 2 3" xfId="188"/>
    <cellStyle name="40% - 强调文字颜色 1 2 2 2 4" xfId="189"/>
    <cellStyle name="汇总 2 6" xfId="190"/>
    <cellStyle name="40% - 强调文字颜色 4 2 5" xfId="191"/>
    <cellStyle name="_Book1" xfId="192"/>
    <cellStyle name="20% - 强调文字颜色 4 2 3 2 3" xfId="193"/>
    <cellStyle name="常规 2 7 2" xfId="194"/>
    <cellStyle name="60% - 强调文字颜色 1 2 4 3" xfId="195"/>
    <cellStyle name="常规 10 2 2 2" xfId="196"/>
    <cellStyle name="警告文本 2 6" xfId="197"/>
    <cellStyle name="_Book1_2" xfId="198"/>
    <cellStyle name="20% - 强调文字颜色 4 2 2 3" xfId="199"/>
    <cellStyle name="Accent2 - 20%" xfId="200"/>
    <cellStyle name="常规 3 2 3" xfId="201"/>
    <cellStyle name="60% - 强调文字颜色 3 2 3 2 5" xfId="202"/>
    <cellStyle name="_Book1_3" xfId="203"/>
    <cellStyle name="20% - 强调文字颜色 4 2 2 4" xfId="204"/>
    <cellStyle name="_ET_STYLE_NoName_00__Book1_1" xfId="205"/>
    <cellStyle name="常规 2 3 3 2" xfId="206"/>
    <cellStyle name="20% - 强调文字颜色 1 2 2" xfId="207"/>
    <cellStyle name="40% - 强调文字颜色 2 2 7" xfId="208"/>
    <cellStyle name="标题 5 2" xfId="209"/>
    <cellStyle name="20% - 强调文字颜色 1 2 2 2 2" xfId="210"/>
    <cellStyle name="40% - 强调文字颜色 4 2 3 2 4" xfId="211"/>
    <cellStyle name="强调文字颜色 6 2 2 3" xfId="212"/>
    <cellStyle name="标题 5 3" xfId="213"/>
    <cellStyle name="20% - 强调文字颜色 1 2 2 2 3" xfId="214"/>
    <cellStyle name="40% - 强调文字颜色 4 2 3 2 5" xfId="215"/>
    <cellStyle name="强调文字颜色 6 2 2 4" xfId="216"/>
    <cellStyle name="20% - 强调文字颜色 1 2 2 3" xfId="217"/>
    <cellStyle name="20% - 强调文字颜色 1 2 2 4" xfId="218"/>
    <cellStyle name="20% - 强调文字颜色 1 2 2 5" xfId="219"/>
    <cellStyle name="20% - 强调文字颜色 1 2 3" xfId="220"/>
    <cellStyle name="40% - 强调文字颜色 2 2" xfId="221"/>
    <cellStyle name="常规 2 3 2 4" xfId="222"/>
    <cellStyle name="20% - 强调文字颜色 1 2 3 2" xfId="223"/>
    <cellStyle name="强调文字颜色 3 2 2 2 3" xfId="224"/>
    <cellStyle name="适中 2 3 2 3" xfId="225"/>
    <cellStyle name="40% - 强调文字颜色 2 2 2" xfId="226"/>
    <cellStyle name="60% - 强调文字颜色 2 2 3 5" xfId="227"/>
    <cellStyle name="60% - 强调文字颜色 3 2 7" xfId="228"/>
    <cellStyle name="20% - 强调文字颜色 1 2 3 2 2" xfId="229"/>
    <cellStyle name="40% - 强调文字颜色 2 2 2 2" xfId="230"/>
    <cellStyle name="20% - 强调文字颜色 1 2 3 2 3" xfId="231"/>
    <cellStyle name="40% - 强调文字颜色 2 2 2 3" xfId="232"/>
    <cellStyle name="60% - 强调文字颜色 5 2" xfId="233"/>
    <cellStyle name="20% - 强调文字颜色 1 2 3 2 4" xfId="234"/>
    <cellStyle name="输入 2 3 2 2" xfId="235"/>
    <cellStyle name="40% - 强调文字颜色 2 2 2 4" xfId="236"/>
    <cellStyle name="20% - 强调文字颜色 1 2 3 2 5" xfId="237"/>
    <cellStyle name="输入 2 3 2 3" xfId="238"/>
    <cellStyle name="40% - 强调文字颜色 2 2 2 5" xfId="239"/>
    <cellStyle name="20% - 强调文字颜色 1 2 3 3" xfId="240"/>
    <cellStyle name="强调文字颜色 3 2 2 2 4" xfId="241"/>
    <cellStyle name="适中 2 3 2 4" xfId="242"/>
    <cellStyle name="40% - 强调文字颜色 2 2 3" xfId="243"/>
    <cellStyle name="20% - 强调文字颜色 1 2 3 4" xfId="244"/>
    <cellStyle name="强调文字颜色 3 2 2 2 5" xfId="245"/>
    <cellStyle name="适中 2 3 2 5" xfId="246"/>
    <cellStyle name="40% - 强调文字颜色 2 2 4" xfId="247"/>
    <cellStyle name="20% - 强调文字颜色 1 2 3 5" xfId="248"/>
    <cellStyle name="40% - 强调文字颜色 2 2 5" xfId="249"/>
    <cellStyle name="20% - 强调文字颜色 1 2 4" xfId="250"/>
    <cellStyle name="差_20101012(26-47)表 2 3" xfId="251"/>
    <cellStyle name="标题 1 1 2 3" xfId="252"/>
    <cellStyle name="20% - 强调文字颜色 1 2 4 2" xfId="253"/>
    <cellStyle name="60% - 强调文字颜色 2 2 4 5" xfId="254"/>
    <cellStyle name="差_20101012(26-47)表 2 4" xfId="255"/>
    <cellStyle name="标题 1 1 2 4" xfId="256"/>
    <cellStyle name="20% - 强调文字颜色 1 2 4 3" xfId="257"/>
    <cellStyle name="差_20101012(26-47)表 2 5" xfId="258"/>
    <cellStyle name="标题 1 1 2 5" xfId="259"/>
    <cellStyle name="20% - 强调文字颜色 1 2 4 4" xfId="260"/>
    <cellStyle name="20% - 强调文字颜色 1 2 4 5" xfId="261"/>
    <cellStyle name="60% - 强调文字颜色 6 2 2 2" xfId="262"/>
    <cellStyle name="20% - 强调文字颜色 1 2 5" xfId="263"/>
    <cellStyle name="60% - 强调文字颜色 6 2 2 3" xfId="264"/>
    <cellStyle name="20% - 强调文字颜色 1 2 6" xfId="265"/>
    <cellStyle name="60% - 强调文字颜色 6 2 2 4" xfId="266"/>
    <cellStyle name="20% - 强调文字颜色 1 2 7" xfId="267"/>
    <cellStyle name="差_Sheet1_1" xfId="268"/>
    <cellStyle name="20% - 强调文字颜色 2 2" xfId="269"/>
    <cellStyle name="20% - 强调文字颜色 3 2 7" xfId="270"/>
    <cellStyle name="20% - 强调文字颜色 2 2 2" xfId="271"/>
    <cellStyle name="40% - 强调文字颜色 3 2 2 5" xfId="272"/>
    <cellStyle name="40% - 强调文字颜色 3 2 7" xfId="273"/>
    <cellStyle name="20% - 强调文字颜色 2 2 2 2" xfId="274"/>
    <cellStyle name="20% - 强调文字颜色 5 2 3 2 4" xfId="275"/>
    <cellStyle name="60% - 强调文字颜色 3 2 2 5" xfId="276"/>
    <cellStyle name="输出 2 2 2 2" xfId="277"/>
    <cellStyle name="20% - 强调文字颜色 2 2 2 2 2" xfId="278"/>
    <cellStyle name="标题 3 2 3" xfId="279"/>
    <cellStyle name="40% - 强调文字颜色 5 2 3 2 4" xfId="280"/>
    <cellStyle name="标题 3 2 4" xfId="281"/>
    <cellStyle name="40% - 强调文字颜色 5 2 3 2 5" xfId="282"/>
    <cellStyle name="20% - 强调文字颜色 2 2 2 2 3" xfId="283"/>
    <cellStyle name="60% - 强调文字颜色 1 2 2 2" xfId="284"/>
    <cellStyle name="20% - 强调文字颜色 2 2 2 2 4" xfId="285"/>
    <cellStyle name="强调文字颜色 4 2 2" xfId="286"/>
    <cellStyle name="60% - 强调文字颜色 1 2 2 3" xfId="287"/>
    <cellStyle name="20% - 强调文字颜色 2 2 2 2 5" xfId="288"/>
    <cellStyle name="强调文字颜色 4 2 3" xfId="289"/>
    <cellStyle name="60% - 强调文字颜色 1 2 2 4" xfId="290"/>
    <cellStyle name="标题 3 2 6" xfId="291"/>
    <cellStyle name="60% - 强调文字颜色 5 2 2" xfId="292"/>
    <cellStyle name="常规 2 5 3" xfId="293"/>
    <cellStyle name="20% - 强调文字颜色 2 2 2 3" xfId="294"/>
    <cellStyle name="20% - 强调文字颜色 5 2 3 2 5" xfId="295"/>
    <cellStyle name="20% - 强调文字颜色 2 2 2 4" xfId="296"/>
    <cellStyle name="20% - 强调文字颜色 2 2 2 5" xfId="297"/>
    <cellStyle name="20% - 强调文字颜色 2 2 3" xfId="298"/>
    <cellStyle name="20% - 强调文字颜色 2 2 3 2" xfId="299"/>
    <cellStyle name="60% - 强调文字颜色 3 2 3 5" xfId="300"/>
    <cellStyle name="20% - 强调文字颜色 2 2 3 2 2" xfId="301"/>
    <cellStyle name="千分位[0]_laroux" xfId="302"/>
    <cellStyle name="Milliers [0]_!!!GO" xfId="303"/>
    <cellStyle name="20% - 强调文字颜色 2 2 3 2 3" xfId="304"/>
    <cellStyle name="Header1" xfId="305"/>
    <cellStyle name="20% - 强调文字颜色 2 2 3 2 4" xfId="306"/>
    <cellStyle name="强调文字颜色 5 2 2" xfId="307"/>
    <cellStyle name="Header2" xfId="308"/>
    <cellStyle name="20% - 强调文字颜色 2 2 3 2 5" xfId="309"/>
    <cellStyle name="强调文字颜色 5 2 3" xfId="310"/>
    <cellStyle name="20% - 强调文字颜色 2 2 3 3" xfId="311"/>
    <cellStyle name="警告文本 2 2" xfId="312"/>
    <cellStyle name="20% - 强调文字颜色 2 2 3 4" xfId="313"/>
    <cellStyle name="警告文本 2 3" xfId="314"/>
    <cellStyle name="20% - 强调文字颜色 2 2 3 5" xfId="315"/>
    <cellStyle name="警告文本 2 4" xfId="316"/>
    <cellStyle name="20% - 强调文字颜色 2 2 4" xfId="317"/>
    <cellStyle name="强调 2 2" xfId="318"/>
    <cellStyle name="标题 2 1 2 3" xfId="319"/>
    <cellStyle name="20% - 强调文字颜色 2 2 4 2" xfId="320"/>
    <cellStyle name="60% - 强调文字颜色 2 2 3 2 5" xfId="321"/>
    <cellStyle name="60% - 强调文字颜色 3 2 4 5" xfId="322"/>
    <cellStyle name="标题 2 1 2 4" xfId="323"/>
    <cellStyle name="20% - 强调文字颜色 2 2 4 3" xfId="324"/>
    <cellStyle name="差_05表式10.5 2 2" xfId="325"/>
    <cellStyle name="标题 2 1 2 5" xfId="326"/>
    <cellStyle name="20% - 强调文字颜色 2 2 4 4" xfId="327"/>
    <cellStyle name="差_05表式10.5 2 3" xfId="328"/>
    <cellStyle name="20% - 强调文字颜色 2 2 4 5" xfId="329"/>
    <cellStyle name="Accent2 - 60% 2" xfId="330"/>
    <cellStyle name="20% - 强调文字颜色 2 2 5" xfId="331"/>
    <cellStyle name="强调 2 3" xfId="332"/>
    <cellStyle name="Accent2 - 60% 3" xfId="333"/>
    <cellStyle name="20% - 强调文字颜色 2 2 6" xfId="334"/>
    <cellStyle name="强调 2 4" xfId="335"/>
    <cellStyle name="差_005-8月26日(佟亚丽+赵立卫) 2" xfId="336"/>
    <cellStyle name="Accent4 - 20% 5" xfId="337"/>
    <cellStyle name="40% - 强调文字颜色 1 2 3 2" xfId="338"/>
    <cellStyle name="Accent2 - 60% 4" xfId="339"/>
    <cellStyle name="20% - 强调文字颜色 2 2 7" xfId="340"/>
    <cellStyle name="强调 2 5" xfId="341"/>
    <cellStyle name="差_005-8月26日(佟亚丽+赵立卫) 3" xfId="342"/>
    <cellStyle name="40% - 强调文字颜色 1 2 3 3" xfId="343"/>
    <cellStyle name="20% - 强调文字颜色 3 2" xfId="344"/>
    <cellStyle name="常规 3 2 5" xfId="345"/>
    <cellStyle name="20% - 强调文字颜色 4 2 2 5" xfId="346"/>
    <cellStyle name="20% - 强调文字颜色 3 2 2" xfId="347"/>
    <cellStyle name="40% - 强调文字颜色 4 2 7" xfId="348"/>
    <cellStyle name="差_Book1 5" xfId="349"/>
    <cellStyle name="Accent4 8" xfId="350"/>
    <cellStyle name="20% - 强调文字颜色 3 2 2 2" xfId="351"/>
    <cellStyle name="标题 1 2 4" xfId="352"/>
    <cellStyle name="强调文字颜色 3 2 3 5" xfId="353"/>
    <cellStyle name="适中 2 4 5" xfId="354"/>
    <cellStyle name="60% - 强调文字颜色 4 2 2 5" xfId="355"/>
    <cellStyle name="标题 1 2 4 2" xfId="356"/>
    <cellStyle name="注释 2 3 2 3" xfId="357"/>
    <cellStyle name="20% - 强调文字颜色 3 2 2 2 2" xfId="358"/>
    <cellStyle name="差_报表0831（改）" xfId="359"/>
    <cellStyle name="40% - 强调文字颜色 6 2 3 2 4" xfId="360"/>
    <cellStyle name="标题 1 2 4 3" xfId="361"/>
    <cellStyle name="注释 2 3 2 4" xfId="362"/>
    <cellStyle name="20% - 强调文字颜色 3 2 2 2 3" xfId="363"/>
    <cellStyle name="40% - 强调文字颜色 6 2 3 2 5" xfId="364"/>
    <cellStyle name="标题 1 2 4 5" xfId="365"/>
    <cellStyle name="20% - 强调文字颜色 3 2 2 2 5" xfId="366"/>
    <cellStyle name="标题 1 2 5" xfId="367"/>
    <cellStyle name="Currency [0] 2 2" xfId="368"/>
    <cellStyle name="Accent4 9" xfId="369"/>
    <cellStyle name="20% - 强调文字颜色 3 2 2 3" xfId="370"/>
    <cellStyle name="标题 1 2 6" xfId="371"/>
    <cellStyle name="Currency [0] 2 3" xfId="372"/>
    <cellStyle name="20% - 强调文字颜色 3 2 2 4" xfId="373"/>
    <cellStyle name="60% - 强调文字颜色 3 2 2" xfId="374"/>
    <cellStyle name="标题 1 2 7" xfId="375"/>
    <cellStyle name="Currency [0] 2 4" xfId="376"/>
    <cellStyle name="20% - 强调文字颜色 3 2 2 5" xfId="377"/>
    <cellStyle name="60% - 强调文字颜色 3 2 3" xfId="378"/>
    <cellStyle name="20% - 强调文字颜色 3 2 3" xfId="379"/>
    <cellStyle name="Accent5 8" xfId="380"/>
    <cellStyle name="20% - 强调文字颜色 3 2 3 2" xfId="381"/>
    <cellStyle name="60% - 强调文字颜色 4 2 3 5" xfId="382"/>
    <cellStyle name="20% - 强调文字颜色 3 2 3 2 2" xfId="383"/>
    <cellStyle name="20% - 强调文字颜色 3 2 3 2 3" xfId="384"/>
    <cellStyle name="20% - 强调文字颜色 6 2 3 2" xfId="385"/>
    <cellStyle name="20% - 强调文字颜色 3 2 3 2 4" xfId="386"/>
    <cellStyle name="20% - 强调文字颜色 6 2 3 3" xfId="387"/>
    <cellStyle name="20% - 强调文字颜色 3 2 3 2 5" xfId="388"/>
    <cellStyle name="20% - 强调文字颜色 6 2 3 4" xfId="389"/>
    <cellStyle name="20% - 强调文字颜色 3 2 3 4" xfId="390"/>
    <cellStyle name="20% - 强调文字颜色 3 2 3 5" xfId="391"/>
    <cellStyle name="汇总 2 2 2 2" xfId="392"/>
    <cellStyle name="20% - 强调文字颜色 3 2 4" xfId="393"/>
    <cellStyle name="Accent6 8" xfId="394"/>
    <cellStyle name="20% - 强调文字颜色 3 2 4 2" xfId="395"/>
    <cellStyle name="60% - 强调文字颜色 4 2 4 5" xfId="396"/>
    <cellStyle name="Accent6 9" xfId="397"/>
    <cellStyle name="20% - 强调文字颜色 3 2 4 3" xfId="398"/>
    <cellStyle name="20% - 强调文字颜色 3 2 4 4" xfId="399"/>
    <cellStyle name="Moneda [0]_96 Risk" xfId="400"/>
    <cellStyle name="20% - 强调文字颜色 3 2 4 5" xfId="401"/>
    <cellStyle name="警告文本 2 2 2 2" xfId="402"/>
    <cellStyle name="20% - 强调文字颜色 3 2 5" xfId="403"/>
    <cellStyle name="20% - 强调文字颜色 3 2 6" xfId="404"/>
    <cellStyle name="Accent6 - 40% 5" xfId="405"/>
    <cellStyle name="常规 3" xfId="406"/>
    <cellStyle name="20% - 强调文字颜色 4 2 3 5" xfId="407"/>
    <cellStyle name="标题 5 3 2 2" xfId="408"/>
    <cellStyle name="20% - 强调文字颜色 4 2" xfId="409"/>
    <cellStyle name="常规 3 3 5" xfId="410"/>
    <cellStyle name="标题 2 2 3 2 3" xfId="411"/>
    <cellStyle name="Mon閠aire_!!!GO" xfId="412"/>
    <cellStyle name="60% - 强调文字颜色 1 2 7" xfId="413"/>
    <cellStyle name="20% - 强调文字颜色 4 2 2" xfId="414"/>
    <cellStyle name="40% - 强调文字颜色 5 2 7" xfId="415"/>
    <cellStyle name="标题 3 2 2 3" xfId="416"/>
    <cellStyle name="20% - 强调文字颜色 4 2 2 2 2" xfId="417"/>
    <cellStyle name="标题 3 2 2 4" xfId="418"/>
    <cellStyle name="20% - 强调文字颜色 4 2 2 2 3" xfId="419"/>
    <cellStyle name="标题 3 2 2 5" xfId="420"/>
    <cellStyle name="20% - 强调文字颜色 4 2 2 2 4" xfId="421"/>
    <cellStyle name="40% - 强调文字颜色 5 2 3 2" xfId="422"/>
    <cellStyle name="常规 3 2 2 4" xfId="423"/>
    <cellStyle name="Normal - Style1" xfId="424"/>
    <cellStyle name="e鯪9Y_x000B_" xfId="425"/>
    <cellStyle name="20% - 强调文字颜色 4 2 2 2 5" xfId="426"/>
    <cellStyle name="检查单元格 2 3 2" xfId="427"/>
    <cellStyle name="警告文本 2 3 2 2" xfId="428"/>
    <cellStyle name="40% - 强调文字颜色 5 2 3 3" xfId="429"/>
    <cellStyle name="常规 3 2 2 5" xfId="430"/>
    <cellStyle name="Accent6 - 40%" xfId="431"/>
    <cellStyle name="20% - 强调文字颜色 4 2 3" xfId="432"/>
    <cellStyle name="Accent6 - 40% 2" xfId="433"/>
    <cellStyle name="强调文字颜色 4 2 4 5" xfId="434"/>
    <cellStyle name="20% - 强调文字颜色 4 2 3 2" xfId="435"/>
    <cellStyle name="差_Book1_1 3" xfId="436"/>
    <cellStyle name="60% - 强调文字颜色 1 2 4" xfId="437"/>
    <cellStyle name="60% - 强调文字颜色 5 2 3 5" xfId="438"/>
    <cellStyle name="常规 3 3 2" xfId="439"/>
    <cellStyle name="20% - 强调文字颜色 4 2 3 2 2" xfId="440"/>
    <cellStyle name="60% - 强调文字颜色 1 2 4 2" xfId="441"/>
    <cellStyle name="警告文本 2 5" xfId="442"/>
    <cellStyle name="Currency [0] 2" xfId="443"/>
    <cellStyle name="20% - 强调文字颜色 4 2 3 2 5" xfId="444"/>
    <cellStyle name="常规 2 7 4" xfId="445"/>
    <cellStyle name="60% - 强调文字颜色 1 2 4 5" xfId="446"/>
    <cellStyle name="常规 10 2 2 4" xfId="447"/>
    <cellStyle name="强调文字颜色 2 2" xfId="448"/>
    <cellStyle name="Accent6 - 40% 3" xfId="449"/>
    <cellStyle name="20% - 强调文字颜色 4 2 3 3" xfId="450"/>
    <cellStyle name="差_Book1_1 4" xfId="451"/>
    <cellStyle name="ColLevel_0" xfId="452"/>
    <cellStyle name="60% - 强调文字颜色 1 2 5" xfId="453"/>
    <cellStyle name="Accent6 - 40% 4" xfId="454"/>
    <cellStyle name="常规 2" xfId="455"/>
    <cellStyle name="20% - 强调文字颜色 4 2 3 4" xfId="456"/>
    <cellStyle name="差_Book1_1 5" xfId="457"/>
    <cellStyle name="标题 2 2 3 2 2" xfId="458"/>
    <cellStyle name="60% - 强调文字颜色 1 2 6" xfId="459"/>
    <cellStyle name="20% - 强调文字颜色 4 2 4" xfId="460"/>
    <cellStyle name="20% - 强调文字颜色 4 2 4 2" xfId="461"/>
    <cellStyle name="20% - 强调文字颜色 4 2 4 4" xfId="462"/>
    <cellStyle name="40% - 强调文字颜色 2 2 3 2 3" xfId="463"/>
    <cellStyle name="常规 3 4 4" xfId="464"/>
    <cellStyle name="20% - 强调文字颜色 4 2 4 5" xfId="465"/>
    <cellStyle name="差_2010年社会保险统计报表表样 2" xfId="466"/>
    <cellStyle name="Accent1 10" xfId="467"/>
    <cellStyle name="常规 8 2 2" xfId="468"/>
    <cellStyle name="20% - 强调文字颜色 5 2" xfId="469"/>
    <cellStyle name="40% - 强调文字颜色 2 2 3 2 4" xfId="470"/>
    <cellStyle name="常规 3 4 5" xfId="471"/>
    <cellStyle name="20% - 强调文字颜色 4 2 5" xfId="472"/>
    <cellStyle name="20% - 强调文字颜色 4 2 6" xfId="473"/>
    <cellStyle name="20% - 强调文字颜色 4 2 7" xfId="474"/>
    <cellStyle name="常规 10 3 2" xfId="475"/>
    <cellStyle name="差_2010年社会保险统计报表表样 2 2" xfId="476"/>
    <cellStyle name="常规 8 2 2 2" xfId="477"/>
    <cellStyle name="20% - 强调文字颜色 5 2 2" xfId="478"/>
    <cellStyle name="40% - 强调文字颜色 6 2 7" xfId="479"/>
    <cellStyle name="链接单元格 2 4 5" xfId="480"/>
    <cellStyle name="20% - 强调文字颜色 5 2 2 2" xfId="481"/>
    <cellStyle name="差_005-8月26日(佟亚丽+赵立卫) 5" xfId="482"/>
    <cellStyle name="20% - 强调文字颜色 5 2 2 2 2" xfId="483"/>
    <cellStyle name="40% - 强调文字颜色 1 2 3 5" xfId="484"/>
    <cellStyle name="20% - 强调文字颜色 5 2 2 2 3" xfId="485"/>
    <cellStyle name="20% - 强调文字颜色 5 2 2 2 4" xfId="486"/>
    <cellStyle name="20% - 强调文字颜色 5 2 2 2 5" xfId="487"/>
    <cellStyle name="Milliers_!!!GO" xfId="488"/>
    <cellStyle name="20% - 强调文字颜色 5 2 2 3" xfId="489"/>
    <cellStyle name="20% - 强调文字颜色 5 2 2 4" xfId="490"/>
    <cellStyle name="20% - 强调文字颜色 5 2 2 5" xfId="491"/>
    <cellStyle name="差_2010年社会保险统计报表表样 2 3" xfId="492"/>
    <cellStyle name="常规 8 2 2 3" xfId="493"/>
    <cellStyle name="20% - 强调文字颜色 5 2 3" xfId="494"/>
    <cellStyle name="20% - 强调文字颜色 5 2 3 2" xfId="495"/>
    <cellStyle name="20% - 强调文字颜色 5 2 3 2 2" xfId="496"/>
    <cellStyle name="常规 2_004-赵立卫（20090820）" xfId="497"/>
    <cellStyle name="60% - 强调文字颜色 3 2 2 3" xfId="498"/>
    <cellStyle name="20% - 强调文字颜色 5 2 3 2 3" xfId="499"/>
    <cellStyle name="60% - 强调文字颜色 3 2 2 4" xfId="500"/>
    <cellStyle name="好_WI5.1" xfId="501"/>
    <cellStyle name="差_2010年社会保险统计报表表样 2 4" xfId="502"/>
    <cellStyle name="常规 8 2 2 4" xfId="503"/>
    <cellStyle name="20% - 强调文字颜色 5 2 4" xfId="504"/>
    <cellStyle name="强调文字颜色 1 2 2 2" xfId="505"/>
    <cellStyle name="Accent4 - 60% 4" xfId="506"/>
    <cellStyle name="20% - 强调文字颜色 5 2 4 2" xfId="507"/>
    <cellStyle name="强调文字颜色 1 2 2 2 2" xfId="508"/>
    <cellStyle name="60% - 强调文字颜色 6 2 4 5" xfId="509"/>
    <cellStyle name="20% - 强调文字颜色 6 2 5" xfId="510"/>
    <cellStyle name="Mon閠aire [0]_!!!GO" xfId="511"/>
    <cellStyle name="20% - 强调文字颜色 5 2 4 3" xfId="512"/>
    <cellStyle name="强调文字颜色 1 2 2 2 3" xfId="513"/>
    <cellStyle name="Accent3 - 40%" xfId="514"/>
    <cellStyle name="20% - 强调文字颜色 6 2 6" xfId="515"/>
    <cellStyle name="好_医疗保险已改 2 2" xfId="516"/>
    <cellStyle name="20% - 强调文字颜色 5 2 4 4" xfId="517"/>
    <cellStyle name="常规 2 3 3 2 2" xfId="518"/>
    <cellStyle name="强调文字颜色 1 2 2 2 4" xfId="519"/>
    <cellStyle name="20% - 强调文字颜色 6 2 7" xfId="520"/>
    <cellStyle name="好_医疗保险已改 2 3" xfId="521"/>
    <cellStyle name="20% - 强调文字颜色 5 2 4 5" xfId="522"/>
    <cellStyle name="常规 2 3 3 2 3" xfId="523"/>
    <cellStyle name="强调文字颜色 1 2 2 2 5" xfId="524"/>
    <cellStyle name="强调文字颜色 1 2 2 3" xfId="525"/>
    <cellStyle name="20% - 强调文字颜色 5 2 5" xfId="526"/>
    <cellStyle name="常规 8 2 2 5" xfId="527"/>
    <cellStyle name="差_2010年社会保险统计报表表样 2 5" xfId="528"/>
    <cellStyle name="强调文字颜色 1 2 2 4" xfId="529"/>
    <cellStyle name="20% - 强调文字颜色 5 2 6" xfId="530"/>
    <cellStyle name="强调文字颜色 1 2 2 5" xfId="531"/>
    <cellStyle name="20% - 强调文字颜色 5 2 7" xfId="532"/>
    <cellStyle name="链接单元格 2 3 2 3" xfId="533"/>
    <cellStyle name="常规 3 5 5" xfId="534"/>
    <cellStyle name="20% - 强调文字颜色 6 2" xfId="535"/>
    <cellStyle name="60% - 强调文字颜色 6 2 4" xfId="536"/>
    <cellStyle name="20% - 强调文字颜色 6 2 2" xfId="537"/>
    <cellStyle name="60% - 强调文字颜色 6 2 4 2" xfId="538"/>
    <cellStyle name="Accent6 - 20% 3" xfId="539"/>
    <cellStyle name="20% - 强调文字颜色 6 2 2 2" xfId="540"/>
    <cellStyle name="20% - 强调文字颜色 6 2 2 2 2" xfId="541"/>
    <cellStyle name="Accent1 - 60%" xfId="542"/>
    <cellStyle name="好_05表式10.5 2 2" xfId="543"/>
    <cellStyle name="20% - 强调文字颜色 6 2 2 2 3" xfId="544"/>
    <cellStyle name="好_05表式10.5 2 3" xfId="545"/>
    <cellStyle name="20% - 强调文字颜色 6 2 2 2 4" xfId="546"/>
    <cellStyle name="Comma [0] 2 2" xfId="547"/>
    <cellStyle name="20% - 强调文字颜色 6 2 2 3" xfId="548"/>
    <cellStyle name="百分比 2 2 2" xfId="549"/>
    <cellStyle name="40% - 强调文字颜色 3 2 3 2 2" xfId="550"/>
    <cellStyle name="20% - 强调文字颜色 6 2 2 4" xfId="551"/>
    <cellStyle name="百分比 2 2 3" xfId="552"/>
    <cellStyle name="40% - 强调文字颜色 3 2 3 2 3" xfId="553"/>
    <cellStyle name="20% - 强调文字颜色 6 2 2 5" xfId="554"/>
    <cellStyle name="百分比 2 2 4" xfId="555"/>
    <cellStyle name="20% - 强调文字颜色 6 2 3" xfId="556"/>
    <cellStyle name="60% - 强调文字颜色 6 2 4 3" xfId="557"/>
    <cellStyle name="Accent6 - 20% 4" xfId="558"/>
    <cellStyle name="60% - 强调文字颜色 1 2 2 2 4" xfId="559"/>
    <cellStyle name="20% - 强调文字颜色 6 2 3 2 2" xfId="560"/>
    <cellStyle name="60% - 强调文字颜色 1 2 2 2 5" xfId="561"/>
    <cellStyle name="20% - 强调文字颜色 6 2 3 2 3" xfId="562"/>
    <cellStyle name="20% - 强调文字颜色 6 2 3 2 4" xfId="563"/>
    <cellStyle name="好_报表0831（改）" xfId="564"/>
    <cellStyle name="20% - 强调文字颜色 6 2 3 2 5" xfId="565"/>
    <cellStyle name="20% - 强调文字颜色 6 2 3 5" xfId="566"/>
    <cellStyle name="20% - 强调文字颜色 6 2 4" xfId="567"/>
    <cellStyle name="60% - 强调文字颜色 6 2 4 4" xfId="568"/>
    <cellStyle name="Accent6 - 20% 5" xfId="569"/>
    <cellStyle name="常规 10 2 4" xfId="570"/>
    <cellStyle name="20% - 强调文字颜色 6 2 4 2" xfId="571"/>
    <cellStyle name="常规 10 2 5" xfId="572"/>
    <cellStyle name="20% - 强调文字颜色 6 2 4 3" xfId="573"/>
    <cellStyle name="20% - 强调文字颜色 6 2 4 4" xfId="574"/>
    <cellStyle name="Comma_!!!GO" xfId="575"/>
    <cellStyle name="20% - 强调文字颜色 6 2 4 5" xfId="576"/>
    <cellStyle name="好_报表0831（改） 3" xfId="577"/>
    <cellStyle name="40% - 强调文字颜色 1 2" xfId="578"/>
    <cellStyle name="标题 5 4 2" xfId="579"/>
    <cellStyle name="常规 5 7" xfId="580"/>
    <cellStyle name="常规 4 3 5" xfId="581"/>
    <cellStyle name="40% - 强调文字颜色 6 2 2 3" xfId="582"/>
    <cellStyle name="60% - 强调文字颜色 2 2 7" xfId="583"/>
    <cellStyle name="40% - 强调文字颜色 1 2 2" xfId="584"/>
    <cellStyle name="60% - 强调文字颜色 4 2 3 2 4" xfId="585"/>
    <cellStyle name="解释性文本 2 2 5" xfId="586"/>
    <cellStyle name="40% - 强调文字颜色 4 2 3" xfId="587"/>
    <cellStyle name="汇总 2 4" xfId="588"/>
    <cellStyle name="40% - 强调文字颜色 1 2 2 2 2" xfId="589"/>
    <cellStyle name="60% - 强调文字颜色 4 2 3 2 5" xfId="590"/>
    <cellStyle name="40% - 强调文字颜色 4 2 4" xfId="591"/>
    <cellStyle name="汇总 2 5" xfId="592"/>
    <cellStyle name="40% - 强调文字颜色 1 2 2 2 3" xfId="593"/>
    <cellStyle name="40% - 强调文字颜色 4 2 6" xfId="594"/>
    <cellStyle name="汇总 2 7" xfId="595"/>
    <cellStyle name="常规 2 5 2 2" xfId="596"/>
    <cellStyle name="40% - 强调文字颜色 1 2 2 2 5" xfId="597"/>
    <cellStyle name="40% - 强调文字颜色 1 2 2 3" xfId="598"/>
    <cellStyle name="40% - 强调文字颜色 1 2 2 4" xfId="599"/>
    <cellStyle name="百分比 2 2" xfId="600"/>
    <cellStyle name="40% - 强调文字颜色 1 2 2 5" xfId="601"/>
    <cellStyle name="百分比 2 3" xfId="602"/>
    <cellStyle name="40% - 强调文字颜色 6 2 2 4" xfId="603"/>
    <cellStyle name="40% - 强调文字颜色 1 2 3" xfId="604"/>
    <cellStyle name="差_005-8月26日(佟亚丽+赵立卫)" xfId="605"/>
    <cellStyle name="好 2 3 3" xfId="606"/>
    <cellStyle name="40% - 强调文字颜色 5 2 3" xfId="607"/>
    <cellStyle name="40% - 强调文字颜色 1 2 3 2 2" xfId="608"/>
    <cellStyle name="差_005-8月26日(佟亚丽+赵立卫) 2 2" xfId="609"/>
    <cellStyle name="好 2 3 4" xfId="610"/>
    <cellStyle name="40% - 强调文字颜色 5 2 4" xfId="611"/>
    <cellStyle name="40% - 强调文字颜色 1 2 3 2 3" xfId="612"/>
    <cellStyle name="差_005-8月26日(佟亚丽+赵立卫) 2 3" xfId="613"/>
    <cellStyle name="好 2 3 5" xfId="614"/>
    <cellStyle name="40% - 强调文字颜色 5 2 5" xfId="615"/>
    <cellStyle name="40% - 强调文字颜色 1 2 3 2 4" xfId="616"/>
    <cellStyle name="差_005-8月26日(佟亚丽+赵立卫) 2 4" xfId="617"/>
    <cellStyle name="差_Sheet1" xfId="618"/>
    <cellStyle name="40% - 强调文字颜色 5 2 6" xfId="619"/>
    <cellStyle name="40% - 强调文字颜色 1 2 3 2 5" xfId="620"/>
    <cellStyle name="差_005-8月26日(佟亚丽+赵立卫) 2 5" xfId="621"/>
    <cellStyle name="40% - 强调文字颜色 1 2 3 4" xfId="622"/>
    <cellStyle name="差_005-8月26日(佟亚丽+赵立卫) 4" xfId="623"/>
    <cellStyle name="40% - 强调文字颜色 6 2 2 5" xfId="624"/>
    <cellStyle name="40% - 强调文字颜色 1 2 4" xfId="625"/>
    <cellStyle name="40% - 强调文字颜色 1 2 4 3" xfId="626"/>
    <cellStyle name="标题 1 1" xfId="627"/>
    <cellStyle name="差_20101012(26-47)表" xfId="628"/>
    <cellStyle name="40% - 强调文字颜色 1 2 4 4" xfId="629"/>
    <cellStyle name="标题 1 2" xfId="630"/>
    <cellStyle name="40% - 强调文字颜色 1 2 4 5" xfId="631"/>
    <cellStyle name="40% - 强调文字颜色 1 2 5" xfId="632"/>
    <cellStyle name="标题 2 2 2 2" xfId="633"/>
    <cellStyle name="40% - 强调文字颜色 1 2 6" xfId="634"/>
    <cellStyle name="标题 2 2 2 3" xfId="635"/>
    <cellStyle name="40% - 强调文字颜色 1 2 7" xfId="636"/>
    <cellStyle name="Percent_!!!GO" xfId="637"/>
    <cellStyle name="标题 2 2 2 4" xfId="638"/>
    <cellStyle name="60% - 强调文字颜色 5 2 3 2 4" xfId="639"/>
    <cellStyle name="好_WI6 3" xfId="640"/>
    <cellStyle name="常规 2 4 3" xfId="641"/>
    <cellStyle name="40% - 强调文字颜色 2 2 2 2 2" xfId="642"/>
    <cellStyle name="60% - 强调文字颜色 5 2 3 2 5" xfId="643"/>
    <cellStyle name="好_WI6 4" xfId="644"/>
    <cellStyle name="常规 2 4 4" xfId="645"/>
    <cellStyle name="40% - 强调文字颜色 2 2 2 2 3" xfId="646"/>
    <cellStyle name="好_WI6 5" xfId="647"/>
    <cellStyle name="常规 2 4 5" xfId="648"/>
    <cellStyle name="40% - 强调文字颜色 2 2 2 2 4" xfId="649"/>
    <cellStyle name="40% - 强调文字颜色 2 2 2 2 5" xfId="650"/>
    <cellStyle name="常规 7 2 3" xfId="651"/>
    <cellStyle name="差_WI6 2 3" xfId="652"/>
    <cellStyle name="标题 3 2" xfId="653"/>
    <cellStyle name="40% - 强调文字颜色 2 2 3 2" xfId="654"/>
    <cellStyle name="40% - 强调文字颜色 2 2 3 2 5" xfId="655"/>
    <cellStyle name="常规 8 2 3" xfId="656"/>
    <cellStyle name="差_2010年社会保险统计报表表样 3" xfId="657"/>
    <cellStyle name="40% - 强调文字颜色 2 2 3 3" xfId="658"/>
    <cellStyle name="60% - 强调文字颜色 6 2" xfId="659"/>
    <cellStyle name="40% - 强调文字颜色 2 2 3 4" xfId="660"/>
    <cellStyle name="40% - 强调文字颜色 2 2 3 5" xfId="661"/>
    <cellStyle name="40% - 强调文字颜色 2 2 4 2" xfId="662"/>
    <cellStyle name="40% - 强调文字颜色 2 2 4 3" xfId="663"/>
    <cellStyle name="40% - 强调文字颜色 2 2 4 4" xfId="664"/>
    <cellStyle name="40% - 强调文字颜色 2 2 4 5" xfId="665"/>
    <cellStyle name="40% - 强调文字颜色 2 2 6" xfId="666"/>
    <cellStyle name="常规 2 3 3 4" xfId="667"/>
    <cellStyle name="40% - 强调文字颜色 3 2" xfId="668"/>
    <cellStyle name="好_2010年社会保险统计报表表样 5" xfId="669"/>
    <cellStyle name="60% - 强调文字颜色 4 2 2 2 3" xfId="670"/>
    <cellStyle name="60% - 强调文字颜色 4 2 7" xfId="671"/>
    <cellStyle name="40% - 强调文字颜色 3 2 2" xfId="672"/>
    <cellStyle name="60% - 强调文字颜色 4 2 2 2 5" xfId="673"/>
    <cellStyle name="40% - 强调文字颜色 3 2 4" xfId="674"/>
    <cellStyle name="40% - 强调文字颜色 3 2 2 2" xfId="675"/>
    <cellStyle name="40% - 强调文字颜色 3 2 4 2" xfId="676"/>
    <cellStyle name="40% - 强调文字颜色 3 2 2 2 2" xfId="677"/>
    <cellStyle name="40% - 强调文字颜色 3 2 4 3" xfId="678"/>
    <cellStyle name="40% - 强调文字颜色 3 2 2 2 3" xfId="679"/>
    <cellStyle name="40% - 强调文字颜色 3 2 4 4" xfId="680"/>
    <cellStyle name="40% - 强调文字颜色 3 2 2 2 4" xfId="681"/>
    <cellStyle name="标题1" xfId="682"/>
    <cellStyle name="40% - 强调文字颜色 3 2 5" xfId="683"/>
    <cellStyle name="40% - 强调文字颜色 3 2 2 3" xfId="684"/>
    <cellStyle name="好_Sheet1_1" xfId="685"/>
    <cellStyle name="40% - 强调文字颜色 3 2 6" xfId="686"/>
    <cellStyle name="40% - 强调文字颜色 3 2 2 4" xfId="687"/>
    <cellStyle name="60% - 强调文字颜色 4 2 2 2 4" xfId="688"/>
    <cellStyle name="40% - 强调文字颜色 3 2 3" xfId="689"/>
    <cellStyle name="40% - 强调文字颜色 3 2 3 2" xfId="690"/>
    <cellStyle name="60% - 强调文字颜色 5 2 3 2" xfId="691"/>
    <cellStyle name="百分比 2 2 5" xfId="692"/>
    <cellStyle name="40% - 强调文字颜色 3 2 3 2 4" xfId="693"/>
    <cellStyle name="60% - 强调文字颜色 5 2 3 3" xfId="694"/>
    <cellStyle name="60% - 强调文字颜色 1 2 2" xfId="695"/>
    <cellStyle name="40% - 强调文字颜色 3 2 3 2 5" xfId="696"/>
    <cellStyle name="40% - 强调文字颜色 3 2 3 3" xfId="697"/>
    <cellStyle name="标题 3 2 2 2 2" xfId="698"/>
    <cellStyle name="40% - 强调文字颜色 3 2 3 4" xfId="699"/>
    <cellStyle name="标题 3 2 2 2 3" xfId="700"/>
    <cellStyle name="60% - 强调文字颜色 3 2 2 2 2" xfId="701"/>
    <cellStyle name="强调文字颜色 2 2 3 2 2" xfId="702"/>
    <cellStyle name="40% - 强调文字颜色 3 2 3 5" xfId="703"/>
    <cellStyle name="标题 3 2 2 2 4" xfId="704"/>
    <cellStyle name="60% - 强调文字颜色 4 2 3 2 3" xfId="705"/>
    <cellStyle name="解释性文本 2 2 4" xfId="706"/>
    <cellStyle name="40% - 强调文字颜色 4 2 2" xfId="707"/>
    <cellStyle name="60% - 强调文字颜色 5 2 7" xfId="708"/>
    <cellStyle name="40% - 强调文字颜色 4 2 2 2" xfId="709"/>
    <cellStyle name="好 2 3 2 3" xfId="710"/>
    <cellStyle name="40% - 强调文字颜色 5 2 2 3" xfId="711"/>
    <cellStyle name="40% - 强调文字颜色 4 2 2 2 2" xfId="712"/>
    <cellStyle name="PSDec" xfId="713"/>
    <cellStyle name="好 2 3 2 4" xfId="714"/>
    <cellStyle name="40% - 强调文字颜色 5 2 2 4" xfId="715"/>
    <cellStyle name="好_Book1 2 2" xfId="716"/>
    <cellStyle name="40% - 强调文字颜色 4 2 2 2 3" xfId="717"/>
    <cellStyle name="好 2 3 2 5" xfId="718"/>
    <cellStyle name="40% - 强调文字颜色 5 2 2 5" xfId="719"/>
    <cellStyle name="好_Book1 2 3" xfId="720"/>
    <cellStyle name="40% - 强调文字颜色 4 2 2 2 4" xfId="721"/>
    <cellStyle name="好_Book1 2 4" xfId="722"/>
    <cellStyle name="40% - 强调文字颜色 4 2 2 2 5" xfId="723"/>
    <cellStyle name="标题 1 2 2 2" xfId="724"/>
    <cellStyle name="40% - 强调文字颜色 4 2 2 3" xfId="725"/>
    <cellStyle name="40% - 强调文字颜色 4 2 2 4" xfId="726"/>
    <cellStyle name="40% - 强调文字颜色 4 2 2 5" xfId="727"/>
    <cellStyle name="强调文字颜色 1 2" xfId="728"/>
    <cellStyle name="60% - 强调文字颜色 1 2 3 5" xfId="729"/>
    <cellStyle name="40% - 强调文字颜色 4 2 3 2 2" xfId="730"/>
    <cellStyle name="差_Book1_1 2 5" xfId="731"/>
    <cellStyle name="强调文字颜色 6 2 2 2" xfId="732"/>
    <cellStyle name="40% - 强调文字颜色 4 2 3 2 3" xfId="733"/>
    <cellStyle name="常规 2 2 3 4" xfId="734"/>
    <cellStyle name="40% - 强调文字颜色 4 2 4 2" xfId="735"/>
    <cellStyle name="Accent1 8" xfId="736"/>
    <cellStyle name="常规 2 2 3 5" xfId="737"/>
    <cellStyle name="40% - 强调文字颜色 4 2 4 3" xfId="738"/>
    <cellStyle name="Accent1 9" xfId="739"/>
    <cellStyle name="40% - 强调文字颜色 4 2 4 4" xfId="740"/>
    <cellStyle name="40% - 强调文字颜色 4 2 4 5" xfId="741"/>
    <cellStyle name="60% - 强调文字颜色 5 2 2 2 2" xfId="742"/>
    <cellStyle name="好 2 3" xfId="743"/>
    <cellStyle name="常规 2 3 5 4" xfId="744"/>
    <cellStyle name="40% - 强调文字颜色 5 2" xfId="745"/>
    <cellStyle name="强调文字颜色 4 2 3 2 2" xfId="746"/>
    <cellStyle name="标题 2 1 4" xfId="747"/>
    <cellStyle name="好 2 3 2" xfId="748"/>
    <cellStyle name="40% - 强调文字颜色 5 2 2" xfId="749"/>
    <cellStyle name="60% - 强调文字颜色 6 2 7" xfId="750"/>
    <cellStyle name="好 2 3 2 2" xfId="751"/>
    <cellStyle name="40% - 强调文字颜色 5 2 2 2" xfId="752"/>
    <cellStyle name="差_Sheet1_1 5" xfId="753"/>
    <cellStyle name="40% - 强调文字颜色 5 2 2 2 2" xfId="754"/>
    <cellStyle name="差 2 2 2 4" xfId="755"/>
    <cellStyle name="40% - 强调文字颜色 5 2 2 2 3" xfId="756"/>
    <cellStyle name="标题 2 2 2" xfId="757"/>
    <cellStyle name="差 2 2 2 5" xfId="758"/>
    <cellStyle name="40% - 强调文字颜色 5 2 2 2 4" xfId="759"/>
    <cellStyle name="标题 2 2 3" xfId="760"/>
    <cellStyle name="40% - 强调文字颜色 6 2" xfId="761"/>
    <cellStyle name="40% - 强调文字颜色 5 2 2 2 5" xfId="762"/>
    <cellStyle name="标题 2 2 4" xfId="763"/>
    <cellStyle name="40% - 强调文字颜色 5 2 3 2 2" xfId="764"/>
    <cellStyle name="差 2 3 2 4" xfId="765"/>
    <cellStyle name="40% - 强调文字颜色 5 2 3 2 3" xfId="766"/>
    <cellStyle name="标题 3 2 2" xfId="767"/>
    <cellStyle name="差 2 3 2 5" xfId="768"/>
    <cellStyle name="40% - 强调文字颜色 5 2 3 4" xfId="769"/>
    <cellStyle name="40% - 强调文字颜色 5 2 3 5" xfId="770"/>
    <cellStyle name="40% - 强调文字颜色 5 2 4 2" xfId="771"/>
    <cellStyle name="Accent2 - 20% 4" xfId="772"/>
    <cellStyle name="40% - 强调文字颜色 5 2 4 3" xfId="773"/>
    <cellStyle name="Accent2 - 20% 5" xfId="774"/>
    <cellStyle name="40% - 强调文字颜色 6 2 3 2 2" xfId="775"/>
    <cellStyle name="40% - 强调文字颜色 5 2 4 4" xfId="776"/>
    <cellStyle name="40% - 强调文字颜色 6 2 3 2 3" xfId="777"/>
    <cellStyle name="40% - 强调文字颜色 5 2 4 5" xfId="778"/>
    <cellStyle name="强调文字颜色 5 2 2 2 5" xfId="779"/>
    <cellStyle name="40% - 强调文字颜色 6 2 2" xfId="780"/>
    <cellStyle name="标题 2 2 4 2" xfId="781"/>
    <cellStyle name="60% - 强调文字颜色 2 2 6" xfId="782"/>
    <cellStyle name="常规 5 6" xfId="783"/>
    <cellStyle name="常规 4 3 4" xfId="784"/>
    <cellStyle name="40% - 强调文字颜色 6 2 2 2" xfId="785"/>
    <cellStyle name="40% - 强调文字颜色 6 2 2 2 2" xfId="786"/>
    <cellStyle name="40% - 强调文字颜色 6 2 2 2 3" xfId="787"/>
    <cellStyle name="40% - 强调文字颜色 6 2 2 2 4" xfId="788"/>
    <cellStyle name="40% - 强调文字颜色 6 2 2 2 5" xfId="789"/>
    <cellStyle name="40% - 强调文字颜色 6 2 3" xfId="790"/>
    <cellStyle name="标题 2 2 4 3" xfId="791"/>
    <cellStyle name="常规 4 4 4" xfId="792"/>
    <cellStyle name="常规 4 2 2 4" xfId="793"/>
    <cellStyle name="40% - 强调文字颜色 6 2 3 2" xfId="794"/>
    <cellStyle name="常规 4 4 5" xfId="795"/>
    <cellStyle name="常规 4 2 2 5" xfId="796"/>
    <cellStyle name="40% - 强调文字颜色 6 2 3 3" xfId="797"/>
    <cellStyle name="常规 9 2 2" xfId="798"/>
    <cellStyle name="Accent6 10" xfId="799"/>
    <cellStyle name="40% - 强调文字颜色 6 2 3 4" xfId="800"/>
    <cellStyle name="40% - 强调文字颜色 6 2 3 5" xfId="801"/>
    <cellStyle name="链接单元格 2 4 2" xfId="802"/>
    <cellStyle name="40% - 强调文字颜色 6 2 4" xfId="803"/>
    <cellStyle name="标题 2 2 4 4" xfId="804"/>
    <cellStyle name="40% - 强调文字颜色 6 2 4 2" xfId="805"/>
    <cellStyle name="强调文字颜色 5 2 2 2 2" xfId="806"/>
    <cellStyle name="40% - 强调文字颜色 6 2 4 3" xfId="807"/>
    <cellStyle name="强调文字颜色 5 2 2 2 3" xfId="808"/>
    <cellStyle name="40% - 强调文字颜色 6 2 4 4" xfId="809"/>
    <cellStyle name="强调文字颜色 5 2 2 2 4" xfId="810"/>
    <cellStyle name="40% - 强调文字颜色 6 2 4 5" xfId="811"/>
    <cellStyle name="链接单元格 2 4 3" xfId="812"/>
    <cellStyle name="40% - 强调文字颜色 6 2 5" xfId="813"/>
    <cellStyle name="标题 2 2 4 5" xfId="814"/>
    <cellStyle name="链接单元格 2 4 4" xfId="815"/>
    <cellStyle name="40% - 强调文字颜色 6 2 6" xfId="816"/>
    <cellStyle name="60% - 强调文字颜色 3 2 3 3" xfId="817"/>
    <cellStyle name="60% - 强调文字颜色 1 2" xfId="818"/>
    <cellStyle name="60% - 强调文字颜色 1 2 2 2 2" xfId="819"/>
    <cellStyle name="60% - 强调文字颜色 1 2 2 2 3" xfId="820"/>
    <cellStyle name="链接单元格 2 2 2 2" xfId="821"/>
    <cellStyle name="常规 2 5 4" xfId="822"/>
    <cellStyle name="60% - 强调文字颜色 5 2 3" xfId="823"/>
    <cellStyle name="标题 3 2 7" xfId="824"/>
    <cellStyle name="60% - 强调文字颜色 1 2 2 5" xfId="825"/>
    <cellStyle name="60% - 强调文字颜色 5 2 3 4" xfId="826"/>
    <cellStyle name="60% - 强调文字颜色 1 2 3" xfId="827"/>
    <cellStyle name="差_Book1_1 2" xfId="828"/>
    <cellStyle name="60% - 强调文字颜色 1 2 3 2" xfId="829"/>
    <cellStyle name="差_Book1_1 2 2" xfId="830"/>
    <cellStyle name="强调 2" xfId="831"/>
    <cellStyle name="60% - 强调文字颜色 1 2 3 2 2" xfId="832"/>
    <cellStyle name="强调 3" xfId="833"/>
    <cellStyle name="60% - 强调文字颜色 1 2 3 2 3" xfId="834"/>
    <cellStyle name="60% - 强调文字颜色 1 2 3 2 4" xfId="835"/>
    <cellStyle name="60% - 强调文字颜色 1 2 3 2 5" xfId="836"/>
    <cellStyle name="per.style" xfId="837"/>
    <cellStyle name="60% - 强调文字颜色 1 2 3 3" xfId="838"/>
    <cellStyle name="差_Book1_1 2 3" xfId="839"/>
    <cellStyle name="60% - 强调文字颜色 1 2 3 4" xfId="840"/>
    <cellStyle name="差_Book1_1 2 4" xfId="841"/>
    <cellStyle name="60% - 强调文字颜色 3 2 4 3" xfId="842"/>
    <cellStyle name="60% - 强调文字颜色 2 2 3 2 3" xfId="843"/>
    <cellStyle name="60% - 强调文字颜色 2 2" xfId="844"/>
    <cellStyle name="60% - 强调文字颜色 2 2 2 2 2" xfId="845"/>
    <cellStyle name="Grey" xfId="846"/>
    <cellStyle name="60% - 强调文字颜色 2 2 2 2 3" xfId="847"/>
    <cellStyle name="60% - 强调文字颜色 2 2 2 2 4" xfId="848"/>
    <cellStyle name="60% - 强调文字颜色 2 2 2 2 5" xfId="849"/>
    <cellStyle name="差_医疗保险已改 4" xfId="850"/>
    <cellStyle name="60% - 强调文字颜色 2 2 3" xfId="851"/>
    <cellStyle name="60% - 强调文字颜色 3 2 4" xfId="852"/>
    <cellStyle name="60% - 强调文字颜色 2 2 3 2" xfId="853"/>
    <cellStyle name="Currency [0] 2 5" xfId="854"/>
    <cellStyle name="60% - 强调文字颜色 3 2 4 2" xfId="855"/>
    <cellStyle name="60% - 强调文字颜色 2 2 3 2 2" xfId="856"/>
    <cellStyle name="60% - 强调文字颜色 3 2 5" xfId="857"/>
    <cellStyle name="60% - 强调文字颜色 2 2 3 3" xfId="858"/>
    <cellStyle name="60% - 强调文字颜色 3 2 6" xfId="859"/>
    <cellStyle name="60% - 强调文字颜色 2 2 3 4" xfId="860"/>
    <cellStyle name="差_医疗保险已改 5" xfId="861"/>
    <cellStyle name="60% - 强调文字颜色 2 2 4" xfId="862"/>
    <cellStyle name="汇总 2 2 2 3" xfId="863"/>
    <cellStyle name="60% - 强调文字颜色 2 2 4 2" xfId="864"/>
    <cellStyle name="汇总 2 2 2 4" xfId="865"/>
    <cellStyle name="60% - 强调文字颜色 2 2 4 3" xfId="866"/>
    <cellStyle name="汇总 2 2 2 5" xfId="867"/>
    <cellStyle name="60% - 强调文字颜色 2 2 4 4" xfId="868"/>
    <cellStyle name="60% - 强调文字颜色 2 2 5" xfId="869"/>
    <cellStyle name="60% - 强调文字颜色 3 2" xfId="870"/>
    <cellStyle name="60% - 强调文字颜色 3 2 2 2" xfId="871"/>
    <cellStyle name="60% - 强调文字颜色 3 2 2 2 3" xfId="872"/>
    <cellStyle name="60% - 强调文字颜色 3 2 2 2 4" xfId="873"/>
    <cellStyle name="60% - 强调文字颜色 3 2 2 2 5" xfId="874"/>
    <cellStyle name="60% - 强调文字颜色 5 2 2 4" xfId="875"/>
    <cellStyle name="60% - 强调文字颜色 3 2 3 2 3" xfId="876"/>
    <cellStyle name="60% - 强调文字颜色 3 2 3 4" xfId="877"/>
    <cellStyle name="60% - 强调文字颜色 4 2" xfId="878"/>
    <cellStyle name="60% - 强调文字颜色 4 2 2" xfId="879"/>
    <cellStyle name="输入 2 4 3" xfId="880"/>
    <cellStyle name="标题 2 2 6" xfId="881"/>
    <cellStyle name="60% - 强调文字颜色 4 2 6" xfId="882"/>
    <cellStyle name="好_2010年社会保险统计报表表样 4" xfId="883"/>
    <cellStyle name="60% - 强调文字颜色 4 2 2 2 2" xfId="884"/>
    <cellStyle name="60% - 强调文字颜色 4 2 2 3" xfId="885"/>
    <cellStyle name="60% - 强调文字颜色 4 2 2 4" xfId="886"/>
    <cellStyle name="60% - 强调文字颜色 4 2 3 2" xfId="887"/>
    <cellStyle name="千位分隔 4" xfId="888"/>
    <cellStyle name="60% - 强调文字颜色 4 2 3 2 2" xfId="889"/>
    <cellStyle name="链接单元格 2 2 2 5" xfId="890"/>
    <cellStyle name="解释性文本 2 2 3" xfId="891"/>
    <cellStyle name="60% - 强调文字颜色 5 2 6" xfId="892"/>
    <cellStyle name="60% - 强调文字颜色 4 2 3 3" xfId="893"/>
    <cellStyle name="60% - 强调文字颜色 4 2 3 4" xfId="894"/>
    <cellStyle name="60% - 强调文字颜色 4 2 4" xfId="895"/>
    <cellStyle name="60% - 强调文字颜色 4 2 5" xfId="896"/>
    <cellStyle name="60% - 强调文字颜色 5 2 2 2 3" xfId="897"/>
    <cellStyle name="60% - 强调文字颜色 5 2 2 2 4" xfId="898"/>
    <cellStyle name="60% - 强调文字颜色 5 2 2 2 5" xfId="899"/>
    <cellStyle name="no dec" xfId="900"/>
    <cellStyle name="60% - 强调文字颜色 5 2 3 2 2" xfId="901"/>
    <cellStyle name="60% - 强调文字颜色 5 2 3 2 3" xfId="902"/>
    <cellStyle name="链接单元格 2 2 2 3" xfId="903"/>
    <cellStyle name="好_Book1_1" xfId="904"/>
    <cellStyle name="常规 2 5 5" xfId="905"/>
    <cellStyle name="60% - 强调文字颜色 5 2 4" xfId="906"/>
    <cellStyle name="好_Book1_1 2" xfId="907"/>
    <cellStyle name="60% - 强调文字颜色 5 2 4 2" xfId="908"/>
    <cellStyle name="好_Book1_1 3" xfId="909"/>
    <cellStyle name="60% - 强调文字颜色 5 2 4 3" xfId="910"/>
    <cellStyle name="好_Book1_1 4" xfId="911"/>
    <cellStyle name="60% - 强调文字颜色 5 2 4 4" xfId="912"/>
    <cellStyle name="千位分隔 2 4" xfId="913"/>
    <cellStyle name="Input [yellow]" xfId="914"/>
    <cellStyle name="差_Book1_2 2" xfId="915"/>
    <cellStyle name="好_Book1_1 5" xfId="916"/>
    <cellStyle name="常规 3 4 2" xfId="917"/>
    <cellStyle name="60% - 强调文字颜色 5 2 4 5" xfId="918"/>
    <cellStyle name="差_Book1_2 3" xfId="919"/>
    <cellStyle name="链接单元格 2 2 2 4" xfId="920"/>
    <cellStyle name="解释性文本 2 2 2" xfId="921"/>
    <cellStyle name="好_Book1_2" xfId="922"/>
    <cellStyle name="60% - 强调文字颜色 5 2 5" xfId="923"/>
    <cellStyle name="千位分隔 3" xfId="924"/>
    <cellStyle name="标题 4 2" xfId="925"/>
    <cellStyle name="常规 3 5 3" xfId="926"/>
    <cellStyle name="60% - 强调文字颜色 6 2 2" xfId="927"/>
    <cellStyle name="标题 4 2 6" xfId="928"/>
    <cellStyle name="60% - 强调文字颜色 6 2 2 2 2" xfId="929"/>
    <cellStyle name="差 2 3" xfId="930"/>
    <cellStyle name="60% - 强调文字颜色 6 2 2 2 3" xfId="931"/>
    <cellStyle name="差 2 4" xfId="932"/>
    <cellStyle name="60% - 强调文字颜色 6 2 2 2 4" xfId="933"/>
    <cellStyle name="编号" xfId="934"/>
    <cellStyle name="差 2 5" xfId="935"/>
    <cellStyle name="60% - 强调文字颜色 6 2 2 2 5" xfId="936"/>
    <cellStyle name="差 2 6" xfId="937"/>
    <cellStyle name="60% - 强调文字颜色 6 2 2 5" xfId="938"/>
    <cellStyle name="链接单元格 2 3 2 2" xfId="939"/>
    <cellStyle name="常规 3 5 4" xfId="940"/>
    <cellStyle name="60% - 强调文字颜色 6 2 3" xfId="941"/>
    <cellStyle name="标题 4 2 7" xfId="942"/>
    <cellStyle name="60% - 强调文字颜色 6 2 3 2" xfId="943"/>
    <cellStyle name="60% - 强调文字颜色 6 2 3 2 2" xfId="944"/>
    <cellStyle name="计算 2 4 2" xfId="945"/>
    <cellStyle name="标题 1 2 3 3" xfId="946"/>
    <cellStyle name="60% - 强调文字颜色 6 2 3 2 3" xfId="947"/>
    <cellStyle name="计算 2 4 3" xfId="948"/>
    <cellStyle name="标题 1 2 3 4" xfId="949"/>
    <cellStyle name="60% - 强调文字颜色 6 2 3 2 4" xfId="950"/>
    <cellStyle name="计算 2 4 4" xfId="951"/>
    <cellStyle name="标题 1 2 3 5" xfId="952"/>
    <cellStyle name="60% - 强调文字颜色 6 2 3 2 5" xfId="953"/>
    <cellStyle name="60% - 强调文字颜色 6 2 3 3" xfId="954"/>
    <cellStyle name="60% - 强调文字颜色 6 2 3 4" xfId="955"/>
    <cellStyle name="60% - 强调文字颜色 6 2 3 5" xfId="956"/>
    <cellStyle name="链接单元格 2 3 2 4" xfId="957"/>
    <cellStyle name="60% - 强调文字颜色 6 2 5" xfId="958"/>
    <cellStyle name="链接单元格 2 3 2 5" xfId="959"/>
    <cellStyle name="60% - 强调文字颜色 6 2 6" xfId="960"/>
    <cellStyle name="6mal" xfId="961"/>
    <cellStyle name="常规 10 6" xfId="962"/>
    <cellStyle name="Accent1" xfId="963"/>
    <cellStyle name="强调文字颜色 2 2 2" xfId="964"/>
    <cellStyle name="Accent1 - 20%" xfId="965"/>
    <cellStyle name="强调文字颜色 2 2 2 2" xfId="966"/>
    <cellStyle name="Accent1 - 20% 2" xfId="967"/>
    <cellStyle name="强调文字颜色 2 2 2 3" xfId="968"/>
    <cellStyle name="Accent1 - 20% 3" xfId="969"/>
    <cellStyle name="强调文字颜色 2 2 2 4" xfId="970"/>
    <cellStyle name="Accent1 - 20% 4" xfId="971"/>
    <cellStyle name="强调文字颜色 2 2 2 5" xfId="972"/>
    <cellStyle name="Accent1 - 20% 5" xfId="973"/>
    <cellStyle name="Accent1 - 40%" xfId="974"/>
    <cellStyle name="Accent1 - 40% 2" xfId="975"/>
    <cellStyle name="Accent1 - 40% 3" xfId="976"/>
    <cellStyle name="Accent1 - 40% 4" xfId="977"/>
    <cellStyle name="注释 2 2 3" xfId="978"/>
    <cellStyle name="好_005-8月26日(佟亚丽+赵立卫) 2 3" xfId="979"/>
    <cellStyle name="PSDate" xfId="980"/>
    <cellStyle name="Accent1 - 40% 5" xfId="981"/>
    <cellStyle name="Accent1 - 60% 2" xfId="982"/>
    <cellStyle name="Accent1 - 60% 3" xfId="983"/>
    <cellStyle name="Accent1 - 60% 4" xfId="984"/>
    <cellStyle name="Accent1 2" xfId="985"/>
    <cellStyle name="Accent1 3" xfId="986"/>
    <cellStyle name="Accent1 4" xfId="987"/>
    <cellStyle name="常规 2 2 3 2" xfId="988"/>
    <cellStyle name="Accent1 6" xfId="989"/>
    <cellStyle name="常规 2 2 3 3" xfId="990"/>
    <cellStyle name="Accent1 7" xfId="991"/>
    <cellStyle name="Accent2" xfId="992"/>
    <cellStyle name="Accent2 - 20% 2" xfId="993"/>
    <cellStyle name="Accent2 - 20% 3" xfId="994"/>
    <cellStyle name="千位分隔[0] 2" xfId="995"/>
    <cellStyle name="链接单元格 2 2 5" xfId="996"/>
    <cellStyle name="警告文本 2 4 3" xfId="997"/>
    <cellStyle name="汇总 2 4 4" xfId="998"/>
    <cellStyle name="Accent2 - 40% 2" xfId="999"/>
    <cellStyle name="千位分隔[0] 3" xfId="1000"/>
    <cellStyle name="警告文本 2 4 4" xfId="1001"/>
    <cellStyle name="汇总 2 4 5" xfId="1002"/>
    <cellStyle name="Accent2 - 40% 3" xfId="1003"/>
    <cellStyle name="千位分隔[0] 4" xfId="1004"/>
    <cellStyle name="警告文本 2 4 5" xfId="1005"/>
    <cellStyle name="Accent2 - 40% 4" xfId="1006"/>
    <cellStyle name="千位分隔[0] 5" xfId="1007"/>
    <cellStyle name="Accent2 - 40% 5" xfId="1008"/>
    <cellStyle name="日期" xfId="1009"/>
    <cellStyle name="常规 3 6 3" xfId="1010"/>
    <cellStyle name="Accent2 - 60%" xfId="1011"/>
    <cellStyle name="Comma [0] 3" xfId="1012"/>
    <cellStyle name="Accent2 10" xfId="1013"/>
    <cellStyle name="Accent2 2" xfId="1014"/>
    <cellStyle name="Accent2 3" xfId="1015"/>
    <cellStyle name="Accent2 4" xfId="1016"/>
    <cellStyle name="Accent2 5" xfId="1017"/>
    <cellStyle name="常规 2 2 4 2" xfId="1018"/>
    <cellStyle name="Accent2 6" xfId="1019"/>
    <cellStyle name="Date" xfId="1020"/>
    <cellStyle name="常规 2 2 4 3" xfId="1021"/>
    <cellStyle name="Accent2 7" xfId="1022"/>
    <cellStyle name="常规 2 2 4 4" xfId="1023"/>
    <cellStyle name="Accent2 8" xfId="1024"/>
    <cellStyle name="常规 2 2 4 5" xfId="1025"/>
    <cellStyle name="Accent2 9" xfId="1026"/>
    <cellStyle name="Accent3" xfId="1027"/>
    <cellStyle name="Accent3 - 20%" xfId="1028"/>
    <cellStyle name="Accent5 2" xfId="1029"/>
    <cellStyle name="Accent3 - 20% 2" xfId="1030"/>
    <cellStyle name="Accent3 - 20% 3" xfId="1031"/>
    <cellStyle name="Accent3 - 20% 4" xfId="1032"/>
    <cellStyle name="Accent3 - 20% 5" xfId="1033"/>
    <cellStyle name="Accent3 - 40% 2" xfId="1034"/>
    <cellStyle name="Accent3 - 40% 3" xfId="1035"/>
    <cellStyle name="Accent3 - 40% 4" xfId="1036"/>
    <cellStyle name="PSHeading" xfId="1037"/>
    <cellStyle name="Accent3 - 40% 5" xfId="1038"/>
    <cellStyle name="差_Book1 2 2" xfId="1039"/>
    <cellStyle name="标题 4 2 2 2 4" xfId="1040"/>
    <cellStyle name="Accent3 - 60%" xfId="1041"/>
    <cellStyle name="强调文字颜色 3 2 7" xfId="1042"/>
    <cellStyle name="Accent3 - 60% 2" xfId="1043"/>
    <cellStyle name="Accent3 - 60% 3" xfId="1044"/>
    <cellStyle name="Accent3 - 60% 4" xfId="1045"/>
    <cellStyle name="Accent3 10" xfId="1046"/>
    <cellStyle name="Accent3 2" xfId="1047"/>
    <cellStyle name="Accent3 3" xfId="1048"/>
    <cellStyle name="Accent3 4" xfId="1049"/>
    <cellStyle name="解释性文本 2" xfId="1050"/>
    <cellStyle name="Accent3 5" xfId="1051"/>
    <cellStyle name="差_20101012(26-47)表 2" xfId="1052"/>
    <cellStyle name="标题 1 1 2" xfId="1053"/>
    <cellStyle name="Moneda_96 Risk" xfId="1054"/>
    <cellStyle name="强调文字颜色 3 2 2 3" xfId="1055"/>
    <cellStyle name="适中 2 3 3" xfId="1056"/>
    <cellStyle name="Accent3 6" xfId="1057"/>
    <cellStyle name="差_20101012(26-47)表 3" xfId="1058"/>
    <cellStyle name="标题 1 1 3" xfId="1059"/>
    <cellStyle name="强调文字颜色 3 2 2 4" xfId="1060"/>
    <cellStyle name="适中 2 3 4" xfId="1061"/>
    <cellStyle name="差 2" xfId="1062"/>
    <cellStyle name="Accent3 7" xfId="1063"/>
    <cellStyle name="差_20101012(26-47)表 4" xfId="1064"/>
    <cellStyle name="标题 1 1 4" xfId="1065"/>
    <cellStyle name="强调文字颜色 3 2 2 5" xfId="1066"/>
    <cellStyle name="强调文字颜色 4 2 2 2 2" xfId="1067"/>
    <cellStyle name="适中 2 3 5" xfId="1068"/>
    <cellStyle name="Accent3 8" xfId="1069"/>
    <cellStyle name="差_20101012(26-47)表 5" xfId="1070"/>
    <cellStyle name="标题 1 1 5" xfId="1071"/>
    <cellStyle name="强调文字颜色 4 2 2 2 3" xfId="1072"/>
    <cellStyle name="Accent3 9" xfId="1073"/>
    <cellStyle name="Accent4" xfId="1074"/>
    <cellStyle name="好_20101012(26-47)表 2" xfId="1075"/>
    <cellStyle name="Accent4 - 20%" xfId="1076"/>
    <cellStyle name="Accent4 - 20% 2" xfId="1077"/>
    <cellStyle name="Accent4 - 20% 3" xfId="1078"/>
    <cellStyle name="Accent4 - 20% 4" xfId="1079"/>
    <cellStyle name="好_Sheet1" xfId="1080"/>
    <cellStyle name="Accent4 - 40%" xfId="1081"/>
    <cellStyle name="Accent4 - 40% 2" xfId="1082"/>
    <cellStyle name="Accent4 - 40% 3" xfId="1083"/>
    <cellStyle name="Accent4 - 40% 4" xfId="1084"/>
    <cellStyle name="Comma [0]" xfId="1085"/>
    <cellStyle name="常规 3 6" xfId="1086"/>
    <cellStyle name="Accent4 - 40% 5" xfId="1087"/>
    <cellStyle name="捠壿 [0.00]_Region Orders (2)" xfId="1088"/>
    <cellStyle name="Accent4 - 60%" xfId="1089"/>
    <cellStyle name="Accent4 - 60% 2" xfId="1090"/>
    <cellStyle name="PSSpacer" xfId="1091"/>
    <cellStyle name="Accent4 - 60% 3" xfId="1092"/>
    <cellStyle name="标题 5 2 2 3" xfId="1093"/>
    <cellStyle name="Accent4 10" xfId="1094"/>
    <cellStyle name="常规 2 3 6" xfId="1095"/>
    <cellStyle name="强调文字颜色 1 2 3 2 2" xfId="1096"/>
    <cellStyle name="标题 2 2 2 2 4" xfId="1097"/>
    <cellStyle name="标题 2 2" xfId="1098"/>
    <cellStyle name="Accent6" xfId="1099"/>
    <cellStyle name="好_20101012(26-47)表 4" xfId="1100"/>
    <cellStyle name="Accent4 2" xfId="1101"/>
    <cellStyle name="好_20101012(26-47)表 2 2" xfId="1102"/>
    <cellStyle name="New Times Roman" xfId="1103"/>
    <cellStyle name="Accent4 3" xfId="1104"/>
    <cellStyle name="好_20101012(26-47)表 2 3" xfId="1105"/>
    <cellStyle name="好_医疗保险已改 2" xfId="1106"/>
    <cellStyle name="Accent4 4" xfId="1107"/>
    <cellStyle name="好_20101012(26-47)表 2 4" xfId="1108"/>
    <cellStyle name="好_医疗保险已改 3" xfId="1109"/>
    <cellStyle name="差_Book1 3" xfId="1110"/>
    <cellStyle name="Accent4 6" xfId="1111"/>
    <cellStyle name="好_医疗保险已改 5" xfId="1112"/>
    <cellStyle name="标题 1 2 2" xfId="1113"/>
    <cellStyle name="强调文字颜色 3 2 3 3" xfId="1114"/>
    <cellStyle name="适中 2 4 3" xfId="1115"/>
    <cellStyle name="差_Book1 4" xfId="1116"/>
    <cellStyle name="Accent4 7" xfId="1117"/>
    <cellStyle name="标题 1 2 3" xfId="1118"/>
    <cellStyle name="强调文字颜色 3 2 3 4" xfId="1119"/>
    <cellStyle name="适中 2 4 4" xfId="1120"/>
    <cellStyle name="Accent5" xfId="1121"/>
    <cellStyle name="好_20101012(26-47)表 3" xfId="1122"/>
    <cellStyle name="Accent5 - 20%" xfId="1123"/>
    <cellStyle name="Accent5 - 20% 2" xfId="1124"/>
    <cellStyle name="常规 6 2 5" xfId="1125"/>
    <cellStyle name="Accent5 - 20% 3" xfId="1126"/>
    <cellStyle name="Accent5 - 20% 4" xfId="1127"/>
    <cellStyle name="Accent5 - 20% 5" xfId="1128"/>
    <cellStyle name="标题 2 1 3" xfId="1129"/>
    <cellStyle name="Accent5 - 40%" xfId="1130"/>
    <cellStyle name="差_2010年社会保险统计报表表样 5" xfId="1131"/>
    <cellStyle name="Accent5 - 40% 2" xfId="1132"/>
    <cellStyle name="常规 8 2 5" xfId="1133"/>
    <cellStyle name="Accent5 - 40% 3" xfId="1134"/>
    <cellStyle name="Accent5 - 40% 4" xfId="1135"/>
    <cellStyle name="Accent5 - 40% 5" xfId="1136"/>
    <cellStyle name="好_05表式10.5 2" xfId="1137"/>
    <cellStyle name="Accent5 - 60%" xfId="1138"/>
    <cellStyle name="Accent5 - 60% 2" xfId="1139"/>
    <cellStyle name="Accent5 - 60% 3" xfId="1140"/>
    <cellStyle name="Accent5 - 60% 4" xfId="1141"/>
    <cellStyle name="强调文字颜色 2 2 2 2 2" xfId="1142"/>
    <cellStyle name="Accent5 10" xfId="1143"/>
    <cellStyle name="千位分隔[0] 2 4" xfId="1144"/>
    <cellStyle name="输入 2 6" xfId="1145"/>
    <cellStyle name="Accent5 3" xfId="1146"/>
    <cellStyle name="Accent5 4" xfId="1147"/>
    <cellStyle name="Accent5 5" xfId="1148"/>
    <cellStyle name="汇总 2" xfId="1149"/>
    <cellStyle name="Accent5 6" xfId="1150"/>
    <cellStyle name="Accent5 7" xfId="1151"/>
    <cellStyle name="差_05表式10.5 2 5" xfId="1152"/>
    <cellStyle name="Accent6 - 20%" xfId="1153"/>
    <cellStyle name="Accent6 - 20% 2" xfId="1154"/>
    <cellStyle name="Accent6 - 60%" xfId="1155"/>
    <cellStyle name="Accent6 - 60% 2" xfId="1156"/>
    <cellStyle name="Accent6 - 60% 3" xfId="1157"/>
    <cellStyle name="Accent6 - 60% 4" xfId="1158"/>
    <cellStyle name="强调文字颜色 3 2 2 2 2" xfId="1159"/>
    <cellStyle name="适中 2 3 2 2" xfId="1160"/>
    <cellStyle name="标题 2 2 3 2" xfId="1161"/>
    <cellStyle name="常规 9 2 5" xfId="1162"/>
    <cellStyle name="args.style" xfId="1163"/>
    <cellStyle name="Comma [0] 2" xfId="1164"/>
    <cellStyle name="常规 3 6 2" xfId="1165"/>
    <cellStyle name="Comma [0] 2 4" xfId="1166"/>
    <cellStyle name="好_05表式10.5 2 5" xfId="1167"/>
    <cellStyle name="Comma [0] 2 5" xfId="1168"/>
    <cellStyle name="Comma [0] 4" xfId="1169"/>
    <cellStyle name="常规 3 6 4" xfId="1170"/>
    <cellStyle name="Comma [0] 5" xfId="1171"/>
    <cellStyle name="常规 3 6 5" xfId="1172"/>
    <cellStyle name="comma zerodec" xfId="1173"/>
    <cellStyle name="Currency [0]" xfId="1174"/>
    <cellStyle name="Currency [0] 3" xfId="1175"/>
    <cellStyle name="Currency [0] 4" xfId="1176"/>
    <cellStyle name="Millares [0]_96 Risk" xfId="1177"/>
    <cellStyle name="差_WI5.1 3" xfId="1178"/>
    <cellStyle name="解释性文本 2 4 3" xfId="1179"/>
    <cellStyle name="Currency [0] 5" xfId="1180"/>
    <cellStyle name="Currency_!!!GO" xfId="1181"/>
    <cellStyle name="分级显示列_1_Book1" xfId="1182"/>
    <cellStyle name="Currency1" xfId="1183"/>
    <cellStyle name="Dollar (zero dec)" xfId="1184"/>
    <cellStyle name="Input Cells" xfId="1185"/>
    <cellStyle name="Linked Cells" xfId="1186"/>
    <cellStyle name="Millares_96 Risk" xfId="1187"/>
    <cellStyle name="常规 2 2 2 2" xfId="1188"/>
    <cellStyle name="Normal_!!!GO" xfId="1189"/>
    <cellStyle name="常规 10 3 5" xfId="1190"/>
    <cellStyle name="Percent [2]" xfId="1191"/>
    <cellStyle name="PSInt" xfId="1192"/>
    <cellStyle name="常规 2 4" xfId="1193"/>
    <cellStyle name="好_WI6" xfId="1194"/>
    <cellStyle name="RowLevel_0" xfId="1195"/>
    <cellStyle name="标题 2 2 3 3" xfId="1196"/>
    <cellStyle name="sstot" xfId="1197"/>
    <cellStyle name="Standard_AREAS" xfId="1198"/>
    <cellStyle name="差_医疗保险已改 2 2" xfId="1199"/>
    <cellStyle name="t" xfId="1200"/>
    <cellStyle name="标题 2 2 2 2 2" xfId="1201"/>
    <cellStyle name="t_HVAC Equipment (3)" xfId="1202"/>
    <cellStyle name="常规 2 3 4" xfId="1203"/>
    <cellStyle name="百分比 2" xfId="1204"/>
    <cellStyle name="差 2 4 2" xfId="1205"/>
    <cellStyle name="百分比 2 4" xfId="1206"/>
    <cellStyle name="差 2 4 3" xfId="1207"/>
    <cellStyle name="百分比 2 5" xfId="1208"/>
    <cellStyle name="差_Sheet1 2 3" xfId="1209"/>
    <cellStyle name="捠壿_Region Orders (2)" xfId="1210"/>
    <cellStyle name="差_20101012(26-47)表 2 2" xfId="1211"/>
    <cellStyle name="标题 1 1 2 2" xfId="1212"/>
    <cellStyle name="差_05表式10.5 3" xfId="1213"/>
    <cellStyle name="标题 1 2 2 2 2" xfId="1214"/>
    <cellStyle name="好_05表式10.5" xfId="1215"/>
    <cellStyle name="差_05表式10.5 4" xfId="1216"/>
    <cellStyle name="标题 1 2 2 2 3" xfId="1217"/>
    <cellStyle name="差_05表式10.5 5" xfId="1218"/>
    <cellStyle name="标题 3 2 4 2" xfId="1219"/>
    <cellStyle name="标题 1 2 2 2 4" xfId="1220"/>
    <cellStyle name="标题 3 2 4 3" xfId="1221"/>
    <cellStyle name="标题 1 2 2 2 5" xfId="1222"/>
    <cellStyle name="标题 1 2 2 3" xfId="1223"/>
    <cellStyle name="好_Book1 2 5" xfId="1224"/>
    <cellStyle name="计算 2 3 2" xfId="1225"/>
    <cellStyle name="标题 1 2 2 5" xfId="1226"/>
    <cellStyle name="计算 2 3 4" xfId="1227"/>
    <cellStyle name="标题 1 2 3 2" xfId="1228"/>
    <cellStyle name="标题 1 2 3 2 2" xfId="1229"/>
    <cellStyle name="标题 1 2 3 2 3" xfId="1230"/>
    <cellStyle name="标题 1 2 3 2 4" xfId="1231"/>
    <cellStyle name="部门" xfId="1232"/>
    <cellStyle name="标题 1 2 3 2 5" xfId="1233"/>
    <cellStyle name="标题 5 2 2 2" xfId="1234"/>
    <cellStyle name="常规 2 3 5" xfId="1235"/>
    <cellStyle name="标题 2 2 2 2 3" xfId="1236"/>
    <cellStyle name="标题 2 1" xfId="1237"/>
    <cellStyle name="标题 2 1 2" xfId="1238"/>
    <cellStyle name="标题 2 1 5" xfId="1239"/>
    <cellStyle name="强调文字颜色 4 2 3 2 3" xfId="1240"/>
    <cellStyle name="输入 2 3 2" xfId="1241"/>
    <cellStyle name="标题 5 2 2 4" xfId="1242"/>
    <cellStyle name="常规 2 3 7" xfId="1243"/>
    <cellStyle name="强调文字颜色 1 2 3 2 3" xfId="1244"/>
    <cellStyle name="标题 2 2 2 2 5" xfId="1245"/>
    <cellStyle name="标题 2 2 2 5" xfId="1246"/>
    <cellStyle name="标题 5 3 2 3" xfId="1247"/>
    <cellStyle name="标题 2 2 3 2 4" xfId="1248"/>
    <cellStyle name="标题 5 3 2 4" xfId="1249"/>
    <cellStyle name="标题 2 2 3 2 5" xfId="1250"/>
    <cellStyle name="标题 2 2 3 4" xfId="1251"/>
    <cellStyle name="标题 2 2 3 5" xfId="1252"/>
    <cellStyle name="标题 2 2 5" xfId="1253"/>
    <cellStyle name="输入 2 4 2" xfId="1254"/>
    <cellStyle name="标题 3 2 2 2" xfId="1255"/>
    <cellStyle name="标题 3 2 2 2 5" xfId="1256"/>
    <cellStyle name="标题 3 2 3 2" xfId="1257"/>
    <cellStyle name="标题 3 2 3 2 5" xfId="1258"/>
    <cellStyle name="强调文字颜色 4 2 3 4" xfId="1259"/>
    <cellStyle name="标题 3 2 3 3" xfId="1260"/>
    <cellStyle name="标题 3 2 3 4" xfId="1261"/>
    <cellStyle name="标题 3 2 3 5" xfId="1262"/>
    <cellStyle name="标题 3 2 4 4" xfId="1263"/>
    <cellStyle name="差_Sheet1 2" xfId="1264"/>
    <cellStyle name="标题 3 2 4 5" xfId="1265"/>
    <cellStyle name="标题 3 2 5" xfId="1266"/>
    <cellStyle name="标题 4 2 2" xfId="1267"/>
    <cellStyle name="千位分隔 3 2" xfId="1268"/>
    <cellStyle name="标题 4 2 2 2" xfId="1269"/>
    <cellStyle name="强调文字颜色 6 2 2 2 4" xfId="1270"/>
    <cellStyle name="标题 4 2 2 2 2" xfId="1271"/>
    <cellStyle name="强调文字颜色 3 2 5" xfId="1272"/>
    <cellStyle name="适中 2 6" xfId="1273"/>
    <cellStyle name="标题 4 2 2 2 3" xfId="1274"/>
    <cellStyle name="强调文字颜色 3 2 6" xfId="1275"/>
    <cellStyle name="适中 2 7" xfId="1276"/>
    <cellStyle name="差_Book1 2 3" xfId="1277"/>
    <cellStyle name="标题 4 2 2 2 5" xfId="1278"/>
    <cellStyle name="标题 4 2 2 3" xfId="1279"/>
    <cellStyle name="强调文字颜色 6 2 2 2 5" xfId="1280"/>
    <cellStyle name="标题 4 2 2 4" xfId="1281"/>
    <cellStyle name="标题 4 2 2 5" xfId="1282"/>
    <cellStyle name="标题 4 2 3" xfId="1283"/>
    <cellStyle name="千位分隔 3 3" xfId="1284"/>
    <cellStyle name="差_Sheet1 2 5" xfId="1285"/>
    <cellStyle name="标题 4 2 3 2" xfId="1286"/>
    <cellStyle name="标题 4 2 3 2 2" xfId="1287"/>
    <cellStyle name="强调文字颜色 4 2 5" xfId="1288"/>
    <cellStyle name="标题 4 2 3 2 3" xfId="1289"/>
    <cellStyle name="强调文字颜色 4 2 6" xfId="1290"/>
    <cellStyle name="标题 4 2 3 2 4" xfId="1291"/>
    <cellStyle name="汇总 2 2" xfId="1292"/>
    <cellStyle name="强调文字颜色 4 2 7" xfId="1293"/>
    <cellStyle name="标题 4 2 3 2 5" xfId="1294"/>
    <cellStyle name="汇总 2 3" xfId="1295"/>
    <cellStyle name="检查单元格 2" xfId="1296"/>
    <cellStyle name="标题 4 2 3 3" xfId="1297"/>
    <cellStyle name="标题 4 2 3 4" xfId="1298"/>
    <cellStyle name="标题 4 2 3 5" xfId="1299"/>
    <cellStyle name="标题 4 2 4" xfId="1300"/>
    <cellStyle name="千位分隔 3 4" xfId="1301"/>
    <cellStyle name="标题 4 2 4 2" xfId="1302"/>
    <cellStyle name="标题 4 2 4 3" xfId="1303"/>
    <cellStyle name="标题 4 2 4 4" xfId="1304"/>
    <cellStyle name="标题 4 2 4 5" xfId="1305"/>
    <cellStyle name="标题 4 2 5" xfId="1306"/>
    <cellStyle name="千位分隔 3 5" xfId="1307"/>
    <cellStyle name="标题 5 2 2" xfId="1308"/>
    <cellStyle name="标题 5 2 2 5" xfId="1309"/>
    <cellStyle name="常规 2 3 8" xfId="1310"/>
    <cellStyle name="强调文字颜色 1 2 3 2 4" xfId="1311"/>
    <cellStyle name="标题 5 2 3" xfId="1312"/>
    <cellStyle name="标题 5 2 5" xfId="1313"/>
    <cellStyle name="标题 5 3 5" xfId="1314"/>
    <cellStyle name="标题 5 4 3" xfId="1315"/>
    <cellStyle name="标题 5 4 4" xfId="1316"/>
    <cellStyle name="强调文字颜色 5 2 2 2" xfId="1317"/>
    <cellStyle name="标题 5 4 5" xfId="1318"/>
    <cellStyle name="强调文字颜色 5 2 2 3" xfId="1319"/>
    <cellStyle name="表标题" xfId="1320"/>
    <cellStyle name="表标题 2" xfId="1321"/>
    <cellStyle name="表标题 3" xfId="1322"/>
    <cellStyle name="表标题 4" xfId="1323"/>
    <cellStyle name="差 2 2" xfId="1324"/>
    <cellStyle name="差 2 2 2" xfId="1325"/>
    <cellStyle name="强调文字颜色 5 2 3 2 3" xfId="1326"/>
    <cellStyle name="差 2 2 2 2" xfId="1327"/>
    <cellStyle name="差_Sheet1_1 3" xfId="1328"/>
    <cellStyle name="差 2 2 2 3" xfId="1329"/>
    <cellStyle name="差_Sheet1_1 4" xfId="1330"/>
    <cellStyle name="差 2 2 3" xfId="1331"/>
    <cellStyle name="强调文字颜色 5 2 3 2 4" xfId="1332"/>
    <cellStyle name="差 2 2 4" xfId="1333"/>
    <cellStyle name="强调文字颜色 5 2 3 2 5" xfId="1334"/>
    <cellStyle name="差 2 2 5" xfId="1335"/>
    <cellStyle name="差 2 3 2 2" xfId="1336"/>
    <cellStyle name="好 2" xfId="1337"/>
    <cellStyle name="差 2 3 2 3" xfId="1338"/>
    <cellStyle name="差 2 3 3" xfId="1339"/>
    <cellStyle name="差 2 3 4" xfId="1340"/>
    <cellStyle name="差 2 3 5" xfId="1341"/>
    <cellStyle name="差 2 4 4" xfId="1342"/>
    <cellStyle name="差 2 4 5" xfId="1343"/>
    <cellStyle name="差 2 7" xfId="1344"/>
    <cellStyle name="常规 2 3 4 2" xfId="1345"/>
    <cellStyle name="差_05表式10.5" xfId="1346"/>
    <cellStyle name="差_05表式10.5 2" xfId="1347"/>
    <cellStyle name="差_05表式10.5 2 4" xfId="1348"/>
    <cellStyle name="差_20101012(48-60)" xfId="1349"/>
    <cellStyle name="强调文字颜色 6 2 2 2 3" xfId="1350"/>
    <cellStyle name="差_20101012(48-60) 2" xfId="1351"/>
    <cellStyle name="差_20101012(48-60) 2 2" xfId="1352"/>
    <cellStyle name="差_20101012(48-60) 2 3" xfId="1353"/>
    <cellStyle name="差_20101012(48-60) 2 4" xfId="1354"/>
    <cellStyle name="差_20101012(48-60) 2 5" xfId="1355"/>
    <cellStyle name="差_20101012(48-60) 4" xfId="1356"/>
    <cellStyle name="借出原因" xfId="1357"/>
    <cellStyle name="差_20101012(48-60) 5" xfId="1358"/>
    <cellStyle name="差_2010年社会保险统计报表表样 4" xfId="1359"/>
    <cellStyle name="常规 8 2 4" xfId="1360"/>
    <cellStyle name="差_Book1" xfId="1361"/>
    <cellStyle name="差_Book1 2 4" xfId="1362"/>
    <cellStyle name="差_Book1 2 5" xfId="1363"/>
    <cellStyle name="差_Book1_1" xfId="1364"/>
    <cellStyle name="差_Book1_2" xfId="1365"/>
    <cellStyle name="差_Sheet1 2 2" xfId="1366"/>
    <cellStyle name="好_005-8月26日(佟亚丽+赵立卫) 2 5" xfId="1367"/>
    <cellStyle name="注释 2 2 5" xfId="1368"/>
    <cellStyle name="差_Sheet1 2 4" xfId="1369"/>
    <cellStyle name="差_Sheet1 3" xfId="1370"/>
    <cellStyle name="差_Sheet1 4" xfId="1371"/>
    <cellStyle name="差_Sheet1_1 2" xfId="1372"/>
    <cellStyle name="差_Sheet1_1 2 2" xfId="1373"/>
    <cellStyle name="差_Sheet1_1 2 3" xfId="1374"/>
    <cellStyle name="差_Sheet1_1 2 4" xfId="1375"/>
    <cellStyle name="差_Sheet1_1 2 5" xfId="1376"/>
    <cellStyle name="差_WI5.1" xfId="1377"/>
    <cellStyle name="解释性文本 2 4" xfId="1378"/>
    <cellStyle name="差_WI5.1 2" xfId="1379"/>
    <cellStyle name="解释性文本 2 4 2" xfId="1380"/>
    <cellStyle name="差_WI5.1 2 2" xfId="1381"/>
    <cellStyle name="差_WI5.1 2 3" xfId="1382"/>
    <cellStyle name="好_Sheet1 2 2" xfId="1383"/>
    <cellStyle name="差_WI5.1 2 4" xfId="1384"/>
    <cellStyle name="好_Sheet1 2 3" xfId="1385"/>
    <cellStyle name="差_WI5.1 2 5" xfId="1386"/>
    <cellStyle name="好_Sheet1 2 4" xfId="1387"/>
    <cellStyle name="差_WI5.1 4" xfId="1388"/>
    <cellStyle name="解释性文本 2 4 4" xfId="1389"/>
    <cellStyle name="差_WI5.1 5" xfId="1390"/>
    <cellStyle name="解释性文本 2 4 5" xfId="1391"/>
    <cellStyle name="差_WI6" xfId="1392"/>
    <cellStyle name="常规 7" xfId="1393"/>
    <cellStyle name="差_WI6 2" xfId="1394"/>
    <cellStyle name="常规 7 2" xfId="1395"/>
    <cellStyle name="解释性文本 2 3 2 3" xfId="1396"/>
    <cellStyle name="差_WI6 2 2" xfId="1397"/>
    <cellStyle name="常规 7 2 2" xfId="1398"/>
    <cellStyle name="差_WI6 2 4" xfId="1399"/>
    <cellStyle name="常规 7 2 4" xfId="1400"/>
    <cellStyle name="差_WI6 2 5" xfId="1401"/>
    <cellStyle name="常规 7 2 5" xfId="1402"/>
    <cellStyle name="差_WI6 4" xfId="1403"/>
    <cellStyle name="常规 7 4" xfId="1404"/>
    <cellStyle name="解释性文本 2 3 2 5" xfId="1405"/>
    <cellStyle name="差_WI6 5" xfId="1406"/>
    <cellStyle name="常规 7 5" xfId="1407"/>
    <cellStyle name="差_报表0831（改） 2" xfId="1408"/>
    <cellStyle name="差_报表0831（改） 2 2" xfId="1409"/>
    <cellStyle name="强调文字颜色 5 2 4" xfId="1410"/>
    <cellStyle name="差_报表0831（改） 2 3" xfId="1411"/>
    <cellStyle name="强调文字颜色 5 2 5" xfId="1412"/>
    <cellStyle name="差_报表0831（改） 2 4" xfId="1413"/>
    <cellStyle name="强调文字颜色 5 2 6" xfId="1414"/>
    <cellStyle name="差_报表0831（改） 2 5" xfId="1415"/>
    <cellStyle name="强调文字颜色 5 2 7" xfId="1416"/>
    <cellStyle name="差_报表0831（改） 3" xfId="1417"/>
    <cellStyle name="差_报表0831（改） 4" xfId="1418"/>
    <cellStyle name="差_报表0831（改） 5" xfId="1419"/>
    <cellStyle name="差_医疗保险已改" xfId="1420"/>
    <cellStyle name="差_医疗保险已改 2" xfId="1421"/>
    <cellStyle name="差_医疗保险已改 2 3" xfId="1422"/>
    <cellStyle name="差_医疗保险已改 2 4" xfId="1423"/>
    <cellStyle name="差_医疗保险已改 2 5" xfId="1424"/>
    <cellStyle name="常规 2 3 2 2 2" xfId="1425"/>
    <cellStyle name="数量" xfId="1426"/>
    <cellStyle name="常规 10" xfId="1427"/>
    <cellStyle name="常规 10 2" xfId="1428"/>
    <cellStyle name="常规 10 2 2" xfId="1429"/>
    <cellStyle name="常规 10 2 2 5" xfId="1430"/>
    <cellStyle name="强调文字颜色 6 2 3 2" xfId="1431"/>
    <cellStyle name="常规 10 2 3" xfId="1432"/>
    <cellStyle name="常规 10 3" xfId="1433"/>
    <cellStyle name="常规 10 3 3" xfId="1434"/>
    <cellStyle name="常规 10 3 4" xfId="1435"/>
    <cellStyle name="常规 10 4" xfId="1436"/>
    <cellStyle name="常规 10 5" xfId="1437"/>
    <cellStyle name="常规 11" xfId="1438"/>
    <cellStyle name="常规 11 2" xfId="1439"/>
    <cellStyle name="常规 11 3" xfId="1440"/>
    <cellStyle name="常规 11 4" xfId="1441"/>
    <cellStyle name="常规 11 5" xfId="1442"/>
    <cellStyle name="常规 12" xfId="1443"/>
    <cellStyle name="常规 13" xfId="1444"/>
    <cellStyle name="常规 14" xfId="1445"/>
    <cellStyle name="常规 15" xfId="1446"/>
    <cellStyle name="常规 2 10" xfId="1447"/>
    <cellStyle name="强调文字颜色 6 2 4 2" xfId="1448"/>
    <cellStyle name="常规 2 2" xfId="1449"/>
    <cellStyle name="常规 2 2 2" xfId="1450"/>
    <cellStyle name="输出 2 3 4" xfId="1451"/>
    <cellStyle name="常规 2 2 2 2 2" xfId="1452"/>
    <cellStyle name="常规 2 2 2 2 3" xfId="1453"/>
    <cellStyle name="常规 2 2 2 2 4" xfId="1454"/>
    <cellStyle name="常规 2 2 2 2 5" xfId="1455"/>
    <cellStyle name="常规 2 2 2 3" xfId="1456"/>
    <cellStyle name="常规 2 2 3" xfId="1457"/>
    <cellStyle name="输出 2 3 5" xfId="1458"/>
    <cellStyle name="常规 2 2 4" xfId="1459"/>
    <cellStyle name="常规 2 2 5" xfId="1460"/>
    <cellStyle name="常规 2 2 6" xfId="1461"/>
    <cellStyle name="常规 2 2 7" xfId="1462"/>
    <cellStyle name="常规 2 3" xfId="1463"/>
    <cellStyle name="常规 2 3 2" xfId="1464"/>
    <cellStyle name="输出 2 4 4" xfId="1465"/>
    <cellStyle name="常规 2 3 2 2" xfId="1466"/>
    <cellStyle name="常规 2 3 2 2 3" xfId="1467"/>
    <cellStyle name="常规 2 3 2 2 4" xfId="1468"/>
    <cellStyle name="注释 2 3 2" xfId="1469"/>
    <cellStyle name="常规 2 3 2 2 5" xfId="1470"/>
    <cellStyle name="注释 2 3 3" xfId="1471"/>
    <cellStyle name="常规 2 3 2 3" xfId="1472"/>
    <cellStyle name="常规 2 3 2 5" xfId="1473"/>
    <cellStyle name="常规 2 3 3" xfId="1474"/>
    <cellStyle name="输出 2 4 5" xfId="1475"/>
    <cellStyle name="常规 2 3 3 2 4" xfId="1476"/>
    <cellStyle name="常规 2 3 3 2 5" xfId="1477"/>
    <cellStyle name="常规 2 3 3 3" xfId="1478"/>
    <cellStyle name="常规 2 3 3 5" xfId="1479"/>
    <cellStyle name="常规 2 3 4 3" xfId="1480"/>
    <cellStyle name="常规 2 3 4 5" xfId="1481"/>
    <cellStyle name="常规 2 3 5 2" xfId="1482"/>
    <cellStyle name="常规 2 3 5 3" xfId="1483"/>
    <cellStyle name="好 2 2" xfId="1484"/>
    <cellStyle name="常规 2 3 5 5" xfId="1485"/>
    <cellStyle name="好 2 4" xfId="1486"/>
    <cellStyle name="常规 2 3_20101012(26-47)表" xfId="1487"/>
    <cellStyle name="输出 2 3 2 4" xfId="1488"/>
    <cellStyle name="常规 2 4 2" xfId="1489"/>
    <cellStyle name="好_WI6 2" xfId="1490"/>
    <cellStyle name="常规 2 4 2 2" xfId="1491"/>
    <cellStyle name="好_WI6 2 2" xfId="1492"/>
    <cellStyle name="常规 2 4 2 3" xfId="1493"/>
    <cellStyle name="好_WI6 2 3" xfId="1494"/>
    <cellStyle name="输出 2 2 2" xfId="1495"/>
    <cellStyle name="常规 2 4 2 4" xfId="1496"/>
    <cellStyle name="好_WI6 2 4" xfId="1497"/>
    <cellStyle name="输出 2 2 3" xfId="1498"/>
    <cellStyle name="常规 2 4 2 5" xfId="1499"/>
    <cellStyle name="好_WI6 2 5" xfId="1500"/>
    <cellStyle name="输出 2 2 4" xfId="1501"/>
    <cellStyle name="常规 2 5" xfId="1502"/>
    <cellStyle name="常规 2 5 2" xfId="1503"/>
    <cellStyle name="常规 2 5 2 3" xfId="1504"/>
    <cellStyle name="常规 2 5 2 4" xfId="1505"/>
    <cellStyle name="常规 2 5 2 5" xfId="1506"/>
    <cellStyle name="常规 2 6" xfId="1507"/>
    <cellStyle name="常规 2 6 2" xfId="1508"/>
    <cellStyle name="常规 2 6 3" xfId="1509"/>
    <cellStyle name="常规 2 6 4" xfId="1510"/>
    <cellStyle name="常规 2 6 5" xfId="1511"/>
    <cellStyle name="常规 2 7" xfId="1512"/>
    <cellStyle name="常规 2 7 5" xfId="1513"/>
    <cellStyle name="常规 2 8" xfId="1514"/>
    <cellStyle name="输入 2" xfId="1515"/>
    <cellStyle name="常规 2 9" xfId="1516"/>
    <cellStyle name="常规 3 2" xfId="1517"/>
    <cellStyle name="常规 3 2 2 2" xfId="1518"/>
    <cellStyle name="常规 3 2 2 3" xfId="1519"/>
    <cellStyle name="常规 3 2 4" xfId="1520"/>
    <cellStyle name="常规 3 3" xfId="1521"/>
    <cellStyle name="常规 3 3 2 2" xfId="1522"/>
    <cellStyle name="常规 3 3 2 3" xfId="1523"/>
    <cellStyle name="常规 3 3 2 4" xfId="1524"/>
    <cellStyle name="常规 3 3 2 5" xfId="1525"/>
    <cellStyle name="常规 3 3 3" xfId="1526"/>
    <cellStyle name="常规 3 3 4" xfId="1527"/>
    <cellStyle name="常规 3 4" xfId="1528"/>
    <cellStyle name="常规 3 4 2 2" xfId="1529"/>
    <cellStyle name="汇总 2 3 4" xfId="1530"/>
    <cellStyle name="检查单元格 2 4" xfId="1531"/>
    <cellStyle name="警告文本 2 3 3" xfId="1532"/>
    <cellStyle name="常规 3 4 2 3" xfId="1533"/>
    <cellStyle name="汇总 2 3 5" xfId="1534"/>
    <cellStyle name="检查单元格 2 5" xfId="1535"/>
    <cellStyle name="警告文本 2 3 4" xfId="1536"/>
    <cellStyle name="常规 3 4 2 4" xfId="1537"/>
    <cellStyle name="检查单元格 2 6" xfId="1538"/>
    <cellStyle name="警告文本 2 3 5" xfId="1539"/>
    <cellStyle name="常规 3 4 2 5" xfId="1540"/>
    <cellStyle name="检查单元格 2 7" xfId="1541"/>
    <cellStyle name="常规 3 5" xfId="1542"/>
    <cellStyle name="常规 3 5 2" xfId="1543"/>
    <cellStyle name="解释性文本 2 2 2 5" xfId="1544"/>
    <cellStyle name="常规 3 7" xfId="1545"/>
    <cellStyle name="常规 3 8" xfId="1546"/>
    <cellStyle name="常规 3 9" xfId="1547"/>
    <cellStyle name="常规 4" xfId="1548"/>
    <cellStyle name="常规 4 2" xfId="1549"/>
    <cellStyle name="常规 4 2 2" xfId="1550"/>
    <cellStyle name="常规 4 4" xfId="1551"/>
    <cellStyle name="常规 4 2 2 2" xfId="1552"/>
    <cellStyle name="常规 4 4 2" xfId="1553"/>
    <cellStyle name="常规 6 4" xfId="1554"/>
    <cellStyle name="常规 4 2 3" xfId="1555"/>
    <cellStyle name="常规 4 5" xfId="1556"/>
    <cellStyle name="常规 4 2 4" xfId="1557"/>
    <cellStyle name="常规 4 6" xfId="1558"/>
    <cellStyle name="常规 4 2 5" xfId="1559"/>
    <cellStyle name="常规 4 7" xfId="1560"/>
    <cellStyle name="常规 4 3" xfId="1561"/>
    <cellStyle name="常规 4 3 2" xfId="1562"/>
    <cellStyle name="常规 5 4" xfId="1563"/>
    <cellStyle name="常规 4 3 2 2" xfId="1564"/>
    <cellStyle name="常规 5 4 2" xfId="1565"/>
    <cellStyle name="常规 4 3 2 3" xfId="1566"/>
    <cellStyle name="常规 5 4 3" xfId="1567"/>
    <cellStyle name="常规 4 3 2 4" xfId="1568"/>
    <cellStyle name="常规 5 4 4" xfId="1569"/>
    <cellStyle name="常规 4 3 2 5" xfId="1570"/>
    <cellStyle name="常规 5 4 5" xfId="1571"/>
    <cellStyle name="常规 4 3 3" xfId="1572"/>
    <cellStyle name="常规 5 5" xfId="1573"/>
    <cellStyle name="常规 5" xfId="1574"/>
    <cellStyle name="常规 5 2" xfId="1575"/>
    <cellStyle name="常规 5 2 2" xfId="1576"/>
    <cellStyle name="常规 5 2 2 2" xfId="1577"/>
    <cellStyle name="常规 5 2 2 3" xfId="1578"/>
    <cellStyle name="常规 5 2 2 4" xfId="1579"/>
    <cellStyle name="常规 5 2 2 5" xfId="1580"/>
    <cellStyle name="常规 5 2 3" xfId="1581"/>
    <cellStyle name="常规 5 2 4" xfId="1582"/>
    <cellStyle name="常规 5 3" xfId="1583"/>
    <cellStyle name="常规 5 3 2" xfId="1584"/>
    <cellStyle name="常规 5 3 3" xfId="1585"/>
    <cellStyle name="常规 5 3 4" xfId="1586"/>
    <cellStyle name="常规 5 3 5" xfId="1587"/>
    <cellStyle name="常规 6" xfId="1588"/>
    <cellStyle name="常规 6 2" xfId="1589"/>
    <cellStyle name="常规 6 2 2" xfId="1590"/>
    <cellStyle name="输入 2 3 5" xfId="1591"/>
    <cellStyle name="常规 6 2 3" xfId="1592"/>
    <cellStyle name="常规 6 2 4" xfId="1593"/>
    <cellStyle name="常规 6 3" xfId="1594"/>
    <cellStyle name="好_2010年社会保险统计报表表样" xfId="1595"/>
    <cellStyle name="常规 8" xfId="1596"/>
    <cellStyle name="常规 8 3" xfId="1597"/>
    <cellStyle name="常规 8 3 2" xfId="1598"/>
    <cellStyle name="常规 8 3 3" xfId="1599"/>
    <cellStyle name="常规 8 3 4" xfId="1600"/>
    <cellStyle name="常规 8 3 5" xfId="1601"/>
    <cellStyle name="常规 8 4" xfId="1602"/>
    <cellStyle name="常规 8 5" xfId="1603"/>
    <cellStyle name="常规 8 6" xfId="1604"/>
    <cellStyle name="常规 9" xfId="1605"/>
    <cellStyle name="常规 9 2" xfId="1606"/>
    <cellStyle name="好_报表0831（改） 4" xfId="1607"/>
    <cellStyle name="常规 9 2 3" xfId="1608"/>
    <cellStyle name="常规 9 2 4" xfId="1609"/>
    <cellStyle name="常规 9 3" xfId="1610"/>
    <cellStyle name="好_报表0831（改） 5" xfId="1611"/>
    <cellStyle name="常规 9 4" xfId="1612"/>
    <cellStyle name="常规 9 5" xfId="1613"/>
    <cellStyle name="常规_Sheet1" xfId="1614"/>
    <cellStyle name="强调文字颜色 6 2 4 4" xfId="1615"/>
    <cellStyle name="分级显示行_1_Book1" xfId="1616"/>
    <cellStyle name="好 2 2 2" xfId="1617"/>
    <cellStyle name="好 2 2 2 2" xfId="1618"/>
    <cellStyle name="强调文字颜色 6 2 3 2 3" xfId="1619"/>
    <cellStyle name="好 2 2 2 3" xfId="1620"/>
    <cellStyle name="强调文字颜色 6 2 3 2 4" xfId="1621"/>
    <cellStyle name="好 2 2 2 4" xfId="1622"/>
    <cellStyle name="好_20101012(48-60) 2 2" xfId="1623"/>
    <cellStyle name="强调文字颜色 6 2 3 2 5" xfId="1624"/>
    <cellStyle name="好 2 2 2 5" xfId="1625"/>
    <cellStyle name="好_20101012(48-60) 2 3" xfId="1626"/>
    <cellStyle name="好 2 2 3" xfId="1627"/>
    <cellStyle name="好 2 2 4" xfId="1628"/>
    <cellStyle name="好 2 2 5" xfId="1629"/>
    <cellStyle name="强调 1" xfId="1630"/>
    <cellStyle name="好 2 4 2" xfId="1631"/>
    <cellStyle name="好 2 4 3" xfId="1632"/>
    <cellStyle name="好 2 4 4" xfId="1633"/>
    <cellStyle name="好 2 4 5" xfId="1634"/>
    <cellStyle name="好 2 5" xfId="1635"/>
    <cellStyle name="好 2 6" xfId="1636"/>
    <cellStyle name="好 2 7" xfId="1637"/>
    <cellStyle name="好_005-8月26日(佟亚丽+赵立卫) 2" xfId="1638"/>
    <cellStyle name="注释 2 2" xfId="1639"/>
    <cellStyle name="好_005-8月26日(佟亚丽+赵立卫)" xfId="1640"/>
    <cellStyle name="注释 2" xfId="1641"/>
    <cellStyle name="好_005-8月26日(佟亚丽+赵立卫) 2 2" xfId="1642"/>
    <cellStyle name="注释 2 2 2" xfId="1643"/>
    <cellStyle name="好_005-8月26日(佟亚丽+赵立卫) 2 4" xfId="1644"/>
    <cellStyle name="注释 2 2 4" xfId="1645"/>
    <cellStyle name="好_005-8月26日(佟亚丽+赵立卫) 3" xfId="1646"/>
    <cellStyle name="注释 2 3" xfId="1647"/>
    <cellStyle name="好_005-8月26日(佟亚丽+赵立卫) 4" xfId="1648"/>
    <cellStyle name="注释 2 4" xfId="1649"/>
    <cellStyle name="好_005-8月26日(佟亚丽+赵立卫) 5" xfId="1650"/>
    <cellStyle name="注释 2 5" xfId="1651"/>
    <cellStyle name="好_05表式10.5 3" xfId="1652"/>
    <cellStyle name="好_05表式10.5 4" xfId="1653"/>
    <cellStyle name="好_05表式10.5 5" xfId="1654"/>
    <cellStyle name="好_20101012(26-47)表" xfId="1655"/>
    <cellStyle name="好_20101012(26-47)表 5" xfId="1656"/>
    <cellStyle name="好_20101012(48-60)" xfId="1657"/>
    <cellStyle name="好_20101012(48-60) 2" xfId="1658"/>
    <cellStyle name="强调文字颜色 1 2 5" xfId="1659"/>
    <cellStyle name="好_20101012(48-60) 2 4" xfId="1660"/>
    <cellStyle name="好_20101012(48-60) 2 5" xfId="1661"/>
    <cellStyle name="好_20101012(48-60) 3" xfId="1662"/>
    <cellStyle name="强调文字颜色 1 2 6" xfId="1663"/>
    <cellStyle name="好_20101012(48-60) 4" xfId="1664"/>
    <cellStyle name="强调文字颜色 1 2 7" xfId="1665"/>
    <cellStyle name="好_20101012(48-60) 5" xfId="1666"/>
    <cellStyle name="好_2010年社会保险统计报表表样 2" xfId="1667"/>
    <cellStyle name="输入 2 4 5" xfId="1668"/>
    <cellStyle name="好_2010年社会保险统计报表表样 2 2" xfId="1669"/>
    <cellStyle name="好_2010年社会保险统计报表表样 2 3" xfId="1670"/>
    <cellStyle name="好_2010年社会保险统计报表表样 2 4" xfId="1671"/>
    <cellStyle name="好_2010年社会保险统计报表表样 2 5" xfId="1672"/>
    <cellStyle name="好_2010年社会保险统计报表表样 3" xfId="1673"/>
    <cellStyle name="好_Book1" xfId="1674"/>
    <cellStyle name="好_Book1 2" xfId="1675"/>
    <cellStyle name="好_Book1 3" xfId="1676"/>
    <cellStyle name="好_Book1 4" xfId="1677"/>
    <cellStyle name="好_Book1 5" xfId="1678"/>
    <cellStyle name="好_Book1_1 2 2" xfId="1679"/>
    <cellStyle name="好_Book1_1 2 3" xfId="1680"/>
    <cellStyle name="好_Book1_1 2 4" xfId="1681"/>
    <cellStyle name="好_Book1_1 2 5" xfId="1682"/>
    <cellStyle name="好_Book1_2 2" xfId="1683"/>
    <cellStyle name="解释性文本 2 2 2 2" xfId="1684"/>
    <cellStyle name="好_Book1_2 3" xfId="1685"/>
    <cellStyle name="解释性文本 2 2 2 3" xfId="1686"/>
    <cellStyle name="好_Book1_2 4" xfId="1687"/>
    <cellStyle name="解释性文本 2 2 2 4" xfId="1688"/>
    <cellStyle name="好_Sheet1 2" xfId="1689"/>
    <cellStyle name="好_Sheet1 2 5" xfId="1690"/>
    <cellStyle name="好_Sheet1 3" xfId="1691"/>
    <cellStyle name="好_Sheet1 4" xfId="1692"/>
    <cellStyle name="好_Sheet1 5" xfId="1693"/>
    <cellStyle name="好_Sheet1_1 2" xfId="1694"/>
    <cellStyle name="好_Sheet1_1 2 2" xfId="1695"/>
    <cellStyle name="好_Sheet1_1 2 3" xfId="1696"/>
    <cellStyle name="适中 2 2" xfId="1697"/>
    <cellStyle name="好_Sheet1_1 2 4" xfId="1698"/>
    <cellStyle name="强调文字颜色 3 2 2" xfId="1699"/>
    <cellStyle name="适中 2 3" xfId="1700"/>
    <cellStyle name="好_Sheet1_1 2 5" xfId="1701"/>
    <cellStyle name="强调文字颜色 3 2 3" xfId="1702"/>
    <cellStyle name="适中 2 4" xfId="1703"/>
    <cellStyle name="好_Sheet1_1 3" xfId="1704"/>
    <cellStyle name="好_Sheet1_1 4" xfId="1705"/>
    <cellStyle name="好_Sheet1_1 5" xfId="1706"/>
    <cellStyle name="好_WI5.1 2" xfId="1707"/>
    <cellStyle name="好_WI5.1 2 2" xfId="1708"/>
    <cellStyle name="好_WI5.1 2 3" xfId="1709"/>
    <cellStyle name="好_WI5.1 2 4" xfId="1710"/>
    <cellStyle name="寘嬫愗傝 [0.00]_Region Orders (2)" xfId="1711"/>
    <cellStyle name="好_WI5.1 2 5" xfId="1712"/>
    <cellStyle name="好_WI5.1 3" xfId="1713"/>
    <cellStyle name="好_WI5.1 4" xfId="1714"/>
    <cellStyle name="好_WI5.1 5" xfId="1715"/>
    <cellStyle name="好_报表0831（改） 2" xfId="1716"/>
    <cellStyle name="好_报表0831（改） 2 2" xfId="1717"/>
    <cellStyle name="好_报表0831（改） 2 3" xfId="1718"/>
    <cellStyle name="好_报表0831（改） 2 4" xfId="1719"/>
    <cellStyle name="好_报表0831（改） 2 5" xfId="1720"/>
    <cellStyle name="好_医疗保险已改" xfId="1721"/>
    <cellStyle name="好_医疗保险已改 2 4" xfId="1722"/>
    <cellStyle name="好_医疗保险已改 2 5" xfId="1723"/>
    <cellStyle name="汇总 2 2 2" xfId="1724"/>
    <cellStyle name="汇总 2 2 3" xfId="1725"/>
    <cellStyle name="警告文本 2 2 2" xfId="1726"/>
    <cellStyle name="汇总 2 2 4" xfId="1727"/>
    <cellStyle name="警告文本 2 2 3" xfId="1728"/>
    <cellStyle name="汇总 2 2 5" xfId="1729"/>
    <cellStyle name="警告文本 2 2 4" xfId="1730"/>
    <cellStyle name="汇总 2 3 2" xfId="1731"/>
    <cellStyle name="检查单元格 2 2" xfId="1732"/>
    <cellStyle name="汇总 2 3 2 2" xfId="1733"/>
    <cellStyle name="检查单元格 2 2 2" xfId="1734"/>
    <cellStyle name="汇总 2 3 2 3" xfId="1735"/>
    <cellStyle name="检查单元格 2 2 3" xfId="1736"/>
    <cellStyle name="汇总 2 3 2 4" xfId="1737"/>
    <cellStyle name="检查单元格 2 2 4" xfId="1738"/>
    <cellStyle name="汇总 2 3 2 5" xfId="1739"/>
    <cellStyle name="检查单元格 2 2 5" xfId="1740"/>
    <cellStyle name="汇总 2 3 3" xfId="1741"/>
    <cellStyle name="检查单元格 2 3" xfId="1742"/>
    <cellStyle name="警告文本 2 3 2" xfId="1743"/>
    <cellStyle name="汇总 2 4 2" xfId="1744"/>
    <cellStyle name="链接单元格 2 2 3" xfId="1745"/>
    <cellStyle name="汇总 2 4 3" xfId="1746"/>
    <cellStyle name="警告文本 2 4 2" xfId="1747"/>
    <cellStyle name="链接单元格 2 2 4" xfId="1748"/>
    <cellStyle name="计算 2" xfId="1749"/>
    <cellStyle name="计算 2 2" xfId="1750"/>
    <cellStyle name="强调文字颜色 2 2 2 2 3" xfId="1751"/>
    <cellStyle name="计算 2 2 2" xfId="1752"/>
    <cellStyle name="强调文字颜色 3 2 3 2 3" xfId="1753"/>
    <cellStyle name="计算 2 2 2 2" xfId="1754"/>
    <cellStyle name="计算 2 2 4" xfId="1755"/>
    <cellStyle name="强调文字颜色 3 2 3 2 5" xfId="1756"/>
    <cellStyle name="计算 2 2 2 3" xfId="1757"/>
    <cellStyle name="计算 2 2 5" xfId="1758"/>
    <cellStyle name="计算 2 2 2 4" xfId="1759"/>
    <cellStyle name="计算 2 2 2 5" xfId="1760"/>
    <cellStyle name="计算 2 2 3" xfId="1761"/>
    <cellStyle name="强调文字颜色 3 2 3 2 4" xfId="1762"/>
    <cellStyle name="计算 2 3" xfId="1763"/>
    <cellStyle name="强调文字颜色 2 2 2 2 4" xfId="1764"/>
    <cellStyle name="计算 2 3 2 2" xfId="1765"/>
    <cellStyle name="计算 2 3 2 4" xfId="1766"/>
    <cellStyle name="计算 2 3 2 5" xfId="1767"/>
    <cellStyle name="计算 2 3 5" xfId="1768"/>
    <cellStyle name="计算 2 4" xfId="1769"/>
    <cellStyle name="强调文字颜色 2 2 2 2 5" xfId="1770"/>
    <cellStyle name="计算 2 4 5" xfId="1771"/>
    <cellStyle name="计算 2 5" xfId="1772"/>
    <cellStyle name="计算 2 6" xfId="1773"/>
    <cellStyle name="计算 2 7" xfId="1774"/>
    <cellStyle name="检查单元格 2 2 2 2" xfId="1775"/>
    <cellStyle name="检查单元格 2 2 2 3" xfId="1776"/>
    <cellStyle name="检查单元格 2 2 2 4" xfId="1777"/>
    <cellStyle name="检查单元格 2 2 2 5" xfId="1778"/>
    <cellStyle name="检查单元格 2 3 2 2" xfId="1779"/>
    <cellStyle name="检查单元格 2 3 2 3" xfId="1780"/>
    <cellStyle name="样式 1" xfId="1781"/>
    <cellStyle name="检查单元格 2 3 2 4" xfId="1782"/>
    <cellStyle name="检查单元格 2 3 2 5" xfId="1783"/>
    <cellStyle name="检查单元格 2 3 3" xfId="1784"/>
    <cellStyle name="警告文本 2 3 2 3" xfId="1785"/>
    <cellStyle name="检查单元格 2 3 4" xfId="1786"/>
    <cellStyle name="警告文本 2 3 2 4" xfId="1787"/>
    <cellStyle name="检查单元格 2 3 5" xfId="1788"/>
    <cellStyle name="警告文本 2 3 2 5" xfId="1789"/>
    <cellStyle name="检查单元格 2 4 2" xfId="1790"/>
    <cellStyle name="检查单元格 2 4 3" xfId="1791"/>
    <cellStyle name="检查单元格 2 4 4" xfId="1792"/>
    <cellStyle name="链接单元格 2 2" xfId="1793"/>
    <cellStyle name="检查单元格 2 4 5" xfId="1794"/>
    <cellStyle name="链接单元格 2 3" xfId="1795"/>
    <cellStyle name="解释性文本 2 2" xfId="1796"/>
    <cellStyle name="强调文字颜色 1 2 3 4" xfId="1797"/>
    <cellStyle name="解释性文本 2 3" xfId="1798"/>
    <cellStyle name="强调文字颜色 1 2 3 5" xfId="1799"/>
    <cellStyle name="解释性文本 2 3 2" xfId="1800"/>
    <cellStyle name="解释性文本 2 3 2 2" xfId="1801"/>
    <cellStyle name="解释性文本 2 3 3" xfId="1802"/>
    <cellStyle name="解释性文本 2 5" xfId="1803"/>
    <cellStyle name="解释性文本 2 6" xfId="1804"/>
    <cellStyle name="解释性文本 2 7" xfId="1805"/>
    <cellStyle name="警告文本 2" xfId="1806"/>
    <cellStyle name="警告文本 2 2 2 3" xfId="1807"/>
    <cellStyle name="警告文本 2 2 2 4" xfId="1808"/>
    <cellStyle name="警告文本 2 2 2 5" xfId="1809"/>
    <cellStyle name="链接单元格 2" xfId="1810"/>
    <cellStyle name="链接单元格 2 2 2" xfId="1811"/>
    <cellStyle name="链接单元格 2 3 2" xfId="1812"/>
    <cellStyle name="链接单元格 2 3 3" xfId="1813"/>
    <cellStyle name="链接单元格 2 3 4" xfId="1814"/>
    <cellStyle name="链接单元格 2 3 5" xfId="1815"/>
    <cellStyle name="链接单元格 2 4" xfId="1816"/>
    <cellStyle name="链接单元格 2 5" xfId="1817"/>
    <cellStyle name="链接单元格 2 6" xfId="1818"/>
    <cellStyle name="链接单元格 2 7" xfId="1819"/>
    <cellStyle name="普通_laroux" xfId="1820"/>
    <cellStyle name="千分位_laroux" xfId="1821"/>
    <cellStyle name="千位[0]_ 方正PC" xfId="1822"/>
    <cellStyle name="千位_ 方正PC" xfId="1823"/>
    <cellStyle name="千位分隔 2" xfId="1824"/>
    <cellStyle name="千位分隔 2 2" xfId="1825"/>
    <cellStyle name="千位分隔 2 3" xfId="1826"/>
    <cellStyle name="千位分隔[0] 2 2" xfId="1827"/>
    <cellStyle name="输入 2 4" xfId="1828"/>
    <cellStyle name="千位分隔[0] 2 3" xfId="1829"/>
    <cellStyle name="输入 2 5" xfId="1830"/>
    <cellStyle name="千位分隔[0] 3 2" xfId="1831"/>
    <cellStyle name="千位分隔[0] 3 3" xfId="1832"/>
    <cellStyle name="千位分隔[0] 3 4" xfId="1833"/>
    <cellStyle name="千位分隔[0] 3 5" xfId="1834"/>
    <cellStyle name="千位分隔[0] 6" xfId="1835"/>
    <cellStyle name="强调 1 2" xfId="1836"/>
    <cellStyle name="强调 1 3" xfId="1837"/>
    <cellStyle name="强调 1 5" xfId="1838"/>
    <cellStyle name="强调 3 2" xfId="1839"/>
    <cellStyle name="强调文字颜色 2 2 3 2 4" xfId="1840"/>
    <cellStyle name="强调 3 3" xfId="1841"/>
    <cellStyle name="强调文字颜色 2 2 3 2 5" xfId="1842"/>
    <cellStyle name="强调 3 5" xfId="1843"/>
    <cellStyle name="强调文字颜色 1 2 2" xfId="1844"/>
    <cellStyle name="强调文字颜色 1 2 3" xfId="1845"/>
    <cellStyle name="强调文字颜色 1 2 3 2" xfId="1846"/>
    <cellStyle name="强调文字颜色 1 2 3 2 5" xfId="1847"/>
    <cellStyle name="强调文字颜色 1 2 3 3" xfId="1848"/>
    <cellStyle name="强调文字颜色 1 2 4" xfId="1849"/>
    <cellStyle name="强调文字颜色 1 2 4 2" xfId="1850"/>
    <cellStyle name="强调文字颜色 2 2 5" xfId="1851"/>
    <cellStyle name="强调文字颜色 1 2 4 3" xfId="1852"/>
    <cellStyle name="强调文字颜色 2 2 6" xfId="1853"/>
    <cellStyle name="强调文字颜色 1 2 4 4" xfId="1854"/>
    <cellStyle name="强调文字颜色 2 2 7" xfId="1855"/>
    <cellStyle name="强调文字颜色 1 2 4 5" xfId="1856"/>
    <cellStyle name="强调文字颜色 2 2 3" xfId="1857"/>
    <cellStyle name="强调文字颜色 2 2 3 2" xfId="1858"/>
    <cellStyle name="强调文字颜色 2 2 3 2 3" xfId="1859"/>
    <cellStyle name="强调文字颜色 2 2 3 3" xfId="1860"/>
    <cellStyle name="强调文字颜色 2 2 3 4" xfId="1861"/>
    <cellStyle name="强调文字颜色 2 2 3 5" xfId="1862"/>
    <cellStyle name="强调文字颜色 2 2 4" xfId="1863"/>
    <cellStyle name="强调文字颜色 2 2 4 2" xfId="1864"/>
    <cellStyle name="强调文字颜色 2 2 4 3" xfId="1865"/>
    <cellStyle name="强调文字颜色 2 2 4 4" xfId="1866"/>
    <cellStyle name="强调文字颜色 2 2 4 5" xfId="1867"/>
    <cellStyle name="强调文字颜色 3 2" xfId="1868"/>
    <cellStyle name="强调文字颜色 3 2 2 2" xfId="1869"/>
    <cellStyle name="适中 2 3 2" xfId="1870"/>
    <cellStyle name="强调文字颜色 3 2 3 2 2" xfId="1871"/>
    <cellStyle name="强调文字颜色 3 2 4" xfId="1872"/>
    <cellStyle name="适中 2 5" xfId="1873"/>
    <cellStyle name="强调文字颜色 3 2 4 2" xfId="1874"/>
    <cellStyle name="强调文字颜色 3 2 4 3" xfId="1875"/>
    <cellStyle name="强调文字颜色 3 2 4 4" xfId="1876"/>
    <cellStyle name="强调文字颜色 3 2 4 5" xfId="1877"/>
    <cellStyle name="强调文字颜色 4 2" xfId="1878"/>
    <cellStyle name="强调文字颜色 4 2 2 2" xfId="1879"/>
    <cellStyle name="强调文字颜色 4 2 2 2 4" xfId="1880"/>
    <cellStyle name="强调文字颜色 4 2 2 2 5" xfId="1881"/>
    <cellStyle name="强调文字颜色 4 2 2 3" xfId="1882"/>
    <cellStyle name="强调文字颜色 4 2 2 4" xfId="1883"/>
    <cellStyle name="强调文字颜色 4 2 2 5" xfId="1884"/>
    <cellStyle name="强调文字颜色 4 2 3 2 4" xfId="1885"/>
    <cellStyle name="输入 2 3 3" xfId="1886"/>
    <cellStyle name="强调文字颜色 4 2 3 2 5" xfId="1887"/>
    <cellStyle name="输入 2 3 4" xfId="1888"/>
    <cellStyle name="强调文字颜色 4 2 3 5" xfId="1889"/>
    <cellStyle name="强调文字颜色 4 2 4" xfId="1890"/>
    <cellStyle name="强调文字颜色 4 2 4 2" xfId="1891"/>
    <cellStyle name="强调文字颜色 4 2 4 3" xfId="1892"/>
    <cellStyle name="强调文字颜色 4 2 4 4" xfId="1893"/>
    <cellStyle name="强调文字颜色 5 2" xfId="1894"/>
    <cellStyle name="强调文字颜色 5 2 2 4" xfId="1895"/>
    <cellStyle name="强调文字颜色 5 2 2 5" xfId="1896"/>
    <cellStyle name="强调文字颜色 5 2 3 2" xfId="1897"/>
    <cellStyle name="强调文字颜色 5 2 3 2 2" xfId="1898"/>
    <cellStyle name="强调文字颜色 5 2 3 3" xfId="1899"/>
    <cellStyle name="强调文字颜色 5 2 3 4" xfId="1900"/>
    <cellStyle name="强调文字颜色 5 2 3 5" xfId="1901"/>
    <cellStyle name="强调文字颜色 5 2 4 2" xfId="1902"/>
    <cellStyle name="强调文字颜色 5 2 4 3" xfId="1903"/>
    <cellStyle name="强调文字颜色 5 2 4 4" xfId="1904"/>
    <cellStyle name="强调文字颜色 5 2 4 5" xfId="1905"/>
    <cellStyle name="强调文字颜色 6 2" xfId="1906"/>
    <cellStyle name="强调文字颜色 6 2 2" xfId="1907"/>
    <cellStyle name="强调文字颜色 6 2 2 2 2" xfId="1908"/>
    <cellStyle name="强调文字颜色 6 2 2 5" xfId="1909"/>
    <cellStyle name="强调文字颜色 6 2 3" xfId="1910"/>
    <cellStyle name="强调文字颜色 6 2 3 3" xfId="1911"/>
    <cellStyle name="强调文字颜色 6 2 3 4" xfId="1912"/>
    <cellStyle name="强调文字颜色 6 2 3 5" xfId="1913"/>
    <cellStyle name="强调文字颜色 6 2 4" xfId="1914"/>
    <cellStyle name="强调文字颜色 6 2 4 3" xfId="1915"/>
    <cellStyle name="强调文字颜色 6 2 4 5" xfId="1916"/>
    <cellStyle name="强调文字颜色 6 2 5" xfId="1917"/>
    <cellStyle name="强调文字颜色 6 2 6" xfId="1918"/>
    <cellStyle name="强调文字颜色 6 2 7" xfId="1919"/>
    <cellStyle name="商品名称" xfId="1920"/>
    <cellStyle name="适中 2 2 2" xfId="1921"/>
    <cellStyle name="适中 2 2 2 2" xfId="1922"/>
    <cellStyle name="适中 2 2 2 3" xfId="1923"/>
    <cellStyle name="适中 2 2 2 4" xfId="1924"/>
    <cellStyle name="适中 2 2 2 5" xfId="1925"/>
    <cellStyle name="适中 2 2 3" xfId="1926"/>
    <cellStyle name="适中 2 2 4" xfId="1927"/>
    <cellStyle name="适中 2 2 5" xfId="1928"/>
    <cellStyle name="输出 2" xfId="1929"/>
    <cellStyle name="注释 2 3 4" xfId="1930"/>
    <cellStyle name="输出 2 2" xfId="1931"/>
    <cellStyle name="输出 2 2 2 3" xfId="1932"/>
    <cellStyle name="输出 2 2 2 4" xfId="1933"/>
    <cellStyle name="输出 2 2 2 5" xfId="1934"/>
    <cellStyle name="输出 2 2 5" xfId="1935"/>
    <cellStyle name="输出 2 3" xfId="1936"/>
    <cellStyle name="输出 2 3 2" xfId="1937"/>
    <cellStyle name="输出 2 3 2 2" xfId="1938"/>
    <cellStyle name="输出 2 3 2 3" xfId="1939"/>
    <cellStyle name="输出 2 3 2 5" xfId="1940"/>
    <cellStyle name="输出 2 3 3" xfId="1941"/>
    <cellStyle name="输出 2 4" xfId="1942"/>
    <cellStyle name="输出 2 4 2" xfId="1943"/>
    <cellStyle name="输出 2 4 3" xfId="1944"/>
    <cellStyle name="输出 2 5" xfId="1945"/>
    <cellStyle name="输出 2 6" xfId="1946"/>
    <cellStyle name="输出 2 7" xfId="1947"/>
    <cellStyle name="输入 2 2" xfId="1948"/>
    <cellStyle name="输入 2 2 2" xfId="1949"/>
    <cellStyle name="输入 2 2 3" xfId="1950"/>
    <cellStyle name="输入 2 2 4" xfId="1951"/>
    <cellStyle name="输入 2 2 5" xfId="1952"/>
    <cellStyle name="输入 2 3" xfId="1953"/>
    <cellStyle name="输入 2 3 2 4" xfId="1954"/>
    <cellStyle name="输入 2 3 2 5" xfId="1955"/>
    <cellStyle name="输入 2 7" xfId="1956"/>
    <cellStyle name="昗弨_Pacific Region P&amp;L" xfId="1957"/>
    <cellStyle name="寘嬫愗傝_Region Orders (2)" xfId="1958"/>
    <cellStyle name="注释 2 2 2 2" xfId="1959"/>
    <cellStyle name="注释 2 2 2 3" xfId="1960"/>
    <cellStyle name="注释 2 2 2 4" xfId="1961"/>
    <cellStyle name="注释 2 2 2 5" xfId="1962"/>
    <cellStyle name="注释 2 3 2 2" xfId="1963"/>
    <cellStyle name="注释 2 3 5" xfId="1964"/>
    <cellStyle name="注释 2 4 2" xfId="1965"/>
    <cellStyle name="注释 2 4 3" xfId="1966"/>
    <cellStyle name="注释 2 4 4" xfId="1967"/>
    <cellStyle name="注释 2 4 5" xfId="1968"/>
    <cellStyle name="注释 2 6" xfId="1969"/>
    <cellStyle name="注释 2 7" xfId="19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277</xdr:row>
      <xdr:rowOff>76200</xdr:rowOff>
    </xdr:from>
    <xdr:to>
      <xdr:col>9</xdr:col>
      <xdr:colOff>0</xdr:colOff>
      <xdr:row>277</xdr:row>
      <xdr:rowOff>95250</xdr:rowOff>
    </xdr:to>
    <xdr:sp>
      <xdr:nvSpPr>
        <xdr:cNvPr id="1" name="Line 75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2" name="Line 75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3" name="Line 76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4" name="Line 76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5" name="Line 762"/>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6" name="Line 763"/>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7" name="Line 764"/>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8" name="Line 765"/>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9" name="Line 76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10" name="Line 76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11" name="Line 768"/>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12" name="Line 76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13" name="Line 77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85725</xdr:rowOff>
    </xdr:from>
    <xdr:to>
      <xdr:col>9</xdr:col>
      <xdr:colOff>0</xdr:colOff>
      <xdr:row>274</xdr:row>
      <xdr:rowOff>104775</xdr:rowOff>
    </xdr:to>
    <xdr:sp>
      <xdr:nvSpPr>
        <xdr:cNvPr id="14" name="Line 77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15" name="Line 77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76200</xdr:rowOff>
    </xdr:from>
    <xdr:to>
      <xdr:col>9</xdr:col>
      <xdr:colOff>0</xdr:colOff>
      <xdr:row>277</xdr:row>
      <xdr:rowOff>95250</xdr:rowOff>
    </xdr:to>
    <xdr:sp>
      <xdr:nvSpPr>
        <xdr:cNvPr id="16" name="Line 77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17" name="Line 77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18" name="Line 77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19" name="Line 77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20" name="Line 77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21" name="Line 77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22" name="Line 77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23" name="Line 78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161925</xdr:rowOff>
    </xdr:from>
    <xdr:to>
      <xdr:col>9</xdr:col>
      <xdr:colOff>0</xdr:colOff>
      <xdr:row>274</xdr:row>
      <xdr:rowOff>123825</xdr:rowOff>
    </xdr:to>
    <xdr:sp>
      <xdr:nvSpPr>
        <xdr:cNvPr id="24" name="Line 781"/>
        <xdr:cNvSpPr>
          <a:spLocks/>
        </xdr:cNvSpPr>
      </xdr:nvSpPr>
      <xdr:spPr>
        <a:xfrm flipH="1"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25" name="Line 78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26" name="Line 78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27" name="Line 78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28" name="Line 78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29" name="Line 78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30" name="Line 78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31" name="Line 78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32" name="Line 78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33" name="Line 79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34" name="Line 79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35" name="Line 79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36" name="Line 79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37" name="Line 79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38" name="Line 79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39" name="Line 796"/>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40" name="Line 79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41" name="Line 79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42" name="Line 79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43" name="Line 80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44" name="Line 80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45" name="Line 802"/>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46" name="Line 80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47" name="Line 80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48" name="Line 80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49" name="Line 806"/>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50" name="Line 807"/>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51" name="Line 808"/>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52" name="Line 80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53" name="Line 810"/>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54" name="Line 81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55" name="Line 812"/>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56" name="Line 81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57" name="Line 814"/>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58" name="Line 815"/>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59" name="Line 816"/>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60" name="Line 81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61" name="Line 818"/>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62" name="Line 81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63" name="Line 82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64" name="Line 821"/>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65" name="Line 822"/>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66" name="Line 82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67" name="Line 824"/>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68" name="Line 825"/>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69" name="Line 826"/>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70" name="Line 82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71" name="Line 82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72" name="Line 82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73" name="Line 830"/>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74" name="Line 831"/>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75" name="Line 83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76" name="Line 833"/>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77" name="Line 83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78" name="Line 83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79" name="Line 83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80" name="Line 83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81" name="Line 83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82" name="Line 83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83" name="Line 84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84" name="Line 84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85" name="Line 84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86" name="Line 84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87" name="Line 84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88" name="Line 84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89" name="Line 84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90" name="Line 84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19050</xdr:rowOff>
    </xdr:from>
    <xdr:to>
      <xdr:col>0</xdr:col>
      <xdr:colOff>9525</xdr:colOff>
      <xdr:row>1</xdr:row>
      <xdr:rowOff>38100</xdr:rowOff>
    </xdr:to>
    <xdr:sp>
      <xdr:nvSpPr>
        <xdr:cNvPr id="91" name="Line 848"/>
        <xdr:cNvSpPr>
          <a:spLocks/>
        </xdr:cNvSpPr>
      </xdr:nvSpPr>
      <xdr:spPr>
        <a:xfrm flipH="1">
          <a:off x="0" y="285750"/>
          <a:ext cx="9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92" name="Line 84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66675</xdr:rowOff>
    </xdr:from>
    <xdr:to>
      <xdr:col>1</xdr:col>
      <xdr:colOff>9525</xdr:colOff>
      <xdr:row>6</xdr:row>
      <xdr:rowOff>152400</xdr:rowOff>
    </xdr:to>
    <xdr:sp>
      <xdr:nvSpPr>
        <xdr:cNvPr id="93" name="Line 850"/>
        <xdr:cNvSpPr>
          <a:spLocks/>
        </xdr:cNvSpPr>
      </xdr:nvSpPr>
      <xdr:spPr>
        <a:xfrm>
          <a:off x="0" y="923925"/>
          <a:ext cx="18097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581025</xdr:colOff>
      <xdr:row>275</xdr:row>
      <xdr:rowOff>123825</xdr:rowOff>
    </xdr:from>
    <xdr:to>
      <xdr:col>7</xdr:col>
      <xdr:colOff>295275</xdr:colOff>
      <xdr:row>276</xdr:row>
      <xdr:rowOff>114300</xdr:rowOff>
    </xdr:to>
    <xdr:sp>
      <xdr:nvSpPr>
        <xdr:cNvPr id="94" name="Line 851"/>
        <xdr:cNvSpPr>
          <a:spLocks/>
        </xdr:cNvSpPr>
      </xdr:nvSpPr>
      <xdr:spPr>
        <a:xfrm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95" name="Line 85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96" name="Line 85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97" name="Line 85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98" name="Line 85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99" name="Line 85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76200</xdr:rowOff>
    </xdr:from>
    <xdr:to>
      <xdr:col>9</xdr:col>
      <xdr:colOff>0</xdr:colOff>
      <xdr:row>277</xdr:row>
      <xdr:rowOff>95250</xdr:rowOff>
    </xdr:to>
    <xdr:sp>
      <xdr:nvSpPr>
        <xdr:cNvPr id="100" name="Line 85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101" name="Line 85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102" name="Line 85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103" name="Line 86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104" name="Line 86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105" name="Line 86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106" name="Line 86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142875</xdr:rowOff>
    </xdr:from>
    <xdr:to>
      <xdr:col>9</xdr:col>
      <xdr:colOff>0</xdr:colOff>
      <xdr:row>273</xdr:row>
      <xdr:rowOff>190500</xdr:rowOff>
    </xdr:to>
    <xdr:sp>
      <xdr:nvSpPr>
        <xdr:cNvPr id="107" name="Line 86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108" name="Line 86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109" name="Line 86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110" name="Line 86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111" name="Line 86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112" name="Line 86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113" name="Line 87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114" name="Line 87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115" name="Line 87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116" name="Line 87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117" name="Line 87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118" name="Line 87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119" name="Line 87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120" name="Line 87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121" name="Line 87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122" name="Line 87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123" name="Line 880"/>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124" name="Line 88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125" name="Line 88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126" name="Line 88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127" name="Line 88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128" name="Line 88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129" name="Line 886"/>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130" name="Line 88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131" name="Line 88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132" name="Line 88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133" name="Line 890"/>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134" name="Line 891"/>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135" name="Line 892"/>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136" name="Line 89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137" name="Line 894"/>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138" name="Line 89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139" name="Line 896"/>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140" name="Line 89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141" name="Line 898"/>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142" name="Line 899"/>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143" name="Line 900"/>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144" name="Line 90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145" name="Line 902"/>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146" name="Line 90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147" name="Line 90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148" name="Line 905"/>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149" name="Line 906"/>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150" name="Line 90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151" name="Line 908"/>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152" name="Line 909"/>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153" name="Line 910"/>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154" name="Line 91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155" name="Line 91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156" name="Line 91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157" name="Line 914"/>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158" name="Line 915"/>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159" name="Line 91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160" name="Line 917"/>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161" name="Line 91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85725</xdr:rowOff>
    </xdr:from>
    <xdr:to>
      <xdr:col>9</xdr:col>
      <xdr:colOff>0</xdr:colOff>
      <xdr:row>274</xdr:row>
      <xdr:rowOff>104775</xdr:rowOff>
    </xdr:to>
    <xdr:sp>
      <xdr:nvSpPr>
        <xdr:cNvPr id="162" name="Line 91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163" name="Line 92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164" name="Line 92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76200</xdr:rowOff>
    </xdr:from>
    <xdr:to>
      <xdr:col>9</xdr:col>
      <xdr:colOff>0</xdr:colOff>
      <xdr:row>277</xdr:row>
      <xdr:rowOff>95250</xdr:rowOff>
    </xdr:to>
    <xdr:sp>
      <xdr:nvSpPr>
        <xdr:cNvPr id="165" name="Line 92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166" name="Line 92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167" name="Line 92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168" name="Line 92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169" name="Line 92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170" name="Line 92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171" name="Line 92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172" name="Line 92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173" name="Line 93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174" name="Line 93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175" name="Line 93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161925</xdr:rowOff>
    </xdr:from>
    <xdr:to>
      <xdr:col>9</xdr:col>
      <xdr:colOff>0</xdr:colOff>
      <xdr:row>274</xdr:row>
      <xdr:rowOff>123825</xdr:rowOff>
    </xdr:to>
    <xdr:sp>
      <xdr:nvSpPr>
        <xdr:cNvPr id="176" name="Line 933"/>
        <xdr:cNvSpPr>
          <a:spLocks/>
        </xdr:cNvSpPr>
      </xdr:nvSpPr>
      <xdr:spPr>
        <a:xfrm flipH="1"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177" name="Line 93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178" name="Line 93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179" name="Line 93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180" name="Line 93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181" name="Line 93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182" name="Line 93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183" name="Line 94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184" name="Line 94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185" name="Line 94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186" name="Line 94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187" name="Line 94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188" name="Line 94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189" name="Line 94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190" name="Line 94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191" name="Line 94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192" name="Line 94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193" name="Line 95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194" name="Line 95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195" name="Line 952"/>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196" name="Line 95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197" name="Line 95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198" name="Line 95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199" name="Line 956"/>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200" name="Line 957"/>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201" name="Line 958"/>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202" name="Line 95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203" name="Line 960"/>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204" name="Line 96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205" name="Line 962"/>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206" name="Line 96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207" name="Line 964"/>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208" name="Line 965"/>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209" name="Line 966"/>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210" name="Line 96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211" name="Line 968"/>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212" name="Line 96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213" name="Line 97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214" name="Line 971"/>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215" name="Line 972"/>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216" name="Line 97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217" name="Line 974"/>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218" name="Line 975"/>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219" name="Line 976"/>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220" name="Line 97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221" name="Line 97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222" name="Line 97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223" name="Line 980"/>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224" name="Line 981"/>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225" name="Line 98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226" name="Line 983"/>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227" name="Line 98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228" name="Line 98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229" name="Line 98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230" name="Line 98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231" name="Line 98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232" name="Line 98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233" name="Line 99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234" name="Line 99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235" name="Line 99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236" name="Line 99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237" name="Line 99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238" name="Line 99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239" name="Line 99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240" name="Line 99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241" name="Line 99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242" name="Line 99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243" name="Line 100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244" name="Line 100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245" name="Line 100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246" name="Line 100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247" name="Line 100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248" name="Line 100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249" name="Line 100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250" name="Line 100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251" name="Line 100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252" name="Line 100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253" name="Line 101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254" name="Line 101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255" name="Line 101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256" name="Line 101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19050</xdr:rowOff>
    </xdr:from>
    <xdr:to>
      <xdr:col>0</xdr:col>
      <xdr:colOff>9525</xdr:colOff>
      <xdr:row>1</xdr:row>
      <xdr:rowOff>38100</xdr:rowOff>
    </xdr:to>
    <xdr:sp>
      <xdr:nvSpPr>
        <xdr:cNvPr id="257" name="Line 1014"/>
        <xdr:cNvSpPr>
          <a:spLocks/>
        </xdr:cNvSpPr>
      </xdr:nvSpPr>
      <xdr:spPr>
        <a:xfrm flipH="1">
          <a:off x="0" y="285750"/>
          <a:ext cx="9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258" name="Line 101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259" name="Line 101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260" name="Line 101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261" name="Line 101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262" name="Line 101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263" name="Line 102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264" name="Line 102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265" name="Line 102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266" name="Line 102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267" name="Line 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268" name="Line 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269" name="Line 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161925</xdr:rowOff>
    </xdr:from>
    <xdr:to>
      <xdr:col>9</xdr:col>
      <xdr:colOff>0</xdr:colOff>
      <xdr:row>274</xdr:row>
      <xdr:rowOff>123825</xdr:rowOff>
    </xdr:to>
    <xdr:sp>
      <xdr:nvSpPr>
        <xdr:cNvPr id="270" name="Line 3"/>
        <xdr:cNvSpPr>
          <a:spLocks/>
        </xdr:cNvSpPr>
      </xdr:nvSpPr>
      <xdr:spPr>
        <a:xfrm flipH="1"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271" name="Line 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272" name="Line 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273" name="Line 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274" name="Line 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275" name="Line 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276" name="Line 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277" name="Line 1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278" name="Line 1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279" name="Line 1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280" name="Line 1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281" name="Line 1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282" name="Line 1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283" name="Line 1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284" name="Line 1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285" name="Line 1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286" name="Line 19"/>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287" name="Line 2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288" name="Line 2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289" name="Line 2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290" name="Line 2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291" name="Line 2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292" name="Line 25"/>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293" name="Line 2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294" name="Line 2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295" name="Line 2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296" name="Line 29"/>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297" name="Line 30"/>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298" name="Line 31"/>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299" name="Line 3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300" name="Line 33"/>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301" name="Line 3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302" name="Line 3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303" name="Line 36"/>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304" name="Line 37"/>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305" name="Line 38"/>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306" name="Line 39"/>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307" name="Line 40"/>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308" name="Line 4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309" name="Line 4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310" name="Line 4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311" name="Line 44"/>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312" name="Line 45"/>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313" name="Line 4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314" name="Line 47"/>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315" name="Line 4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316" name="Line 4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317" name="Line 5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318" name="Line 5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319" name="Line 5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320" name="Line 5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321" name="Line 5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322" name="Line 5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323" name="Line 5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324" name="Line 5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325" name="Line 5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326" name="Line 5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327" name="Line 6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328" name="Line 6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329" name="Line 6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330" name="Line 6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331" name="Line 6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332" name="Line 6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333" name="Line 6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334" name="Line 6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335" name="Line 6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19050</xdr:rowOff>
    </xdr:from>
    <xdr:to>
      <xdr:col>0</xdr:col>
      <xdr:colOff>9525</xdr:colOff>
      <xdr:row>1</xdr:row>
      <xdr:rowOff>38100</xdr:rowOff>
    </xdr:to>
    <xdr:sp>
      <xdr:nvSpPr>
        <xdr:cNvPr id="336" name="Line 69"/>
        <xdr:cNvSpPr>
          <a:spLocks/>
        </xdr:cNvSpPr>
      </xdr:nvSpPr>
      <xdr:spPr>
        <a:xfrm flipH="1">
          <a:off x="0" y="285750"/>
          <a:ext cx="9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337" name="Line 7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338" name="Line 7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339" name="Line 7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76200</xdr:rowOff>
    </xdr:from>
    <xdr:to>
      <xdr:col>9</xdr:col>
      <xdr:colOff>0</xdr:colOff>
      <xdr:row>277</xdr:row>
      <xdr:rowOff>95250</xdr:rowOff>
    </xdr:to>
    <xdr:sp>
      <xdr:nvSpPr>
        <xdr:cNvPr id="340" name="Line 7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341" name="Line 7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342" name="Line 7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343" name="Line 7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344" name="Line 7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345" name="Line 7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346" name="Line 7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347" name="Line 8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348" name="Line 8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349" name="Line 8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350" name="Line 8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351" name="Line 8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352" name="Line 85"/>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353" name="Line 8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354" name="Line 8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355" name="Line 88"/>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356" name="Line 8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357" name="Line 90"/>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358" name="Line 91"/>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359" name="Line 92"/>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360" name="Line 9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361" name="Line 9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362" name="Line 9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363" name="Line 96"/>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364" name="Line 97"/>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365" name="Line 9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366" name="Line 99"/>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367" name="Line 100"/>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368" name="Line 101"/>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369" name="Line 10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370" name="Line 10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371" name="Line 104"/>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372" name="Line 105"/>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373" name="Line 10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374" name="Line 10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375" name="Line 10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376" name="Line 10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377" name="Line 11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378" name="Line 11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379" name="Line 11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380" name="Line 11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381" name="Line 114"/>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310</xdr:row>
      <xdr:rowOff>142875</xdr:rowOff>
    </xdr:from>
    <xdr:to>
      <xdr:col>9</xdr:col>
      <xdr:colOff>0</xdr:colOff>
      <xdr:row>310</xdr:row>
      <xdr:rowOff>190500</xdr:rowOff>
    </xdr:to>
    <xdr:sp>
      <xdr:nvSpPr>
        <xdr:cNvPr id="382" name="Line 115"/>
        <xdr:cNvSpPr>
          <a:spLocks/>
        </xdr:cNvSpPr>
      </xdr:nvSpPr>
      <xdr:spPr>
        <a:xfrm flipH="1">
          <a:off x="1809750" y="160782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312</xdr:row>
      <xdr:rowOff>142875</xdr:rowOff>
    </xdr:from>
    <xdr:to>
      <xdr:col>9</xdr:col>
      <xdr:colOff>0</xdr:colOff>
      <xdr:row>312</xdr:row>
      <xdr:rowOff>190500</xdr:rowOff>
    </xdr:to>
    <xdr:sp>
      <xdr:nvSpPr>
        <xdr:cNvPr id="383" name="Line 11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300</xdr:row>
      <xdr:rowOff>142875</xdr:rowOff>
    </xdr:from>
    <xdr:to>
      <xdr:col>9</xdr:col>
      <xdr:colOff>0</xdr:colOff>
      <xdr:row>300</xdr:row>
      <xdr:rowOff>190500</xdr:rowOff>
    </xdr:to>
    <xdr:sp>
      <xdr:nvSpPr>
        <xdr:cNvPr id="384" name="Line 117"/>
        <xdr:cNvSpPr>
          <a:spLocks/>
        </xdr:cNvSpPr>
      </xdr:nvSpPr>
      <xdr:spPr>
        <a:xfrm flipH="1">
          <a:off x="1809750" y="152400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385" name="Line 11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386" name="Line 11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387" name="Line 12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388" name="Line 12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389" name="Line 122"/>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390" name="Line 123"/>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391" name="Line 124"/>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392" name="Line 12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393" name="Line 126"/>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394" name="Line 127"/>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395" name="Line 12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396" name="Line 12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397" name="Line 130"/>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398" name="Line 131"/>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399" name="Line 13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400" name="Line 13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401" name="Line 13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402" name="Line 13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403" name="Line 13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404" name="Line 13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405" name="Line 13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406" name="Line 13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407" name="Line 14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408" name="Line 14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409" name="Line 14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410" name="Line 14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411" name="Line 14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412" name="Line 14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413" name="Line 14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414" name="Line 14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415" name="Line 14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416" name="Line 14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417" name="Line 15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418" name="Line 15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419" name="Line 15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371475</xdr:colOff>
      <xdr:row>275</xdr:row>
      <xdr:rowOff>85725</xdr:rowOff>
    </xdr:from>
    <xdr:to>
      <xdr:col>4</xdr:col>
      <xdr:colOff>571500</xdr:colOff>
      <xdr:row>275</xdr:row>
      <xdr:rowOff>104775</xdr:rowOff>
    </xdr:to>
    <xdr:sp>
      <xdr:nvSpPr>
        <xdr:cNvPr id="420" name="Line 15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421" name="Line 15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xdr:row>
      <xdr:rowOff>28575</xdr:rowOff>
    </xdr:from>
    <xdr:to>
      <xdr:col>0</xdr:col>
      <xdr:colOff>19050</xdr:colOff>
      <xdr:row>3</xdr:row>
      <xdr:rowOff>38100</xdr:rowOff>
    </xdr:to>
    <xdr:sp>
      <xdr:nvSpPr>
        <xdr:cNvPr id="422" name="Line 155"/>
        <xdr:cNvSpPr>
          <a:spLocks/>
        </xdr:cNvSpPr>
      </xdr:nvSpPr>
      <xdr:spPr>
        <a:xfrm flipV="1">
          <a:off x="9525" y="88582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66675</xdr:rowOff>
    </xdr:from>
    <xdr:to>
      <xdr:col>1</xdr:col>
      <xdr:colOff>9525</xdr:colOff>
      <xdr:row>6</xdr:row>
      <xdr:rowOff>152400</xdr:rowOff>
    </xdr:to>
    <xdr:sp>
      <xdr:nvSpPr>
        <xdr:cNvPr id="423" name="Line 156"/>
        <xdr:cNvSpPr>
          <a:spLocks/>
        </xdr:cNvSpPr>
      </xdr:nvSpPr>
      <xdr:spPr>
        <a:xfrm>
          <a:off x="0" y="923925"/>
          <a:ext cx="18097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581025</xdr:colOff>
      <xdr:row>275</xdr:row>
      <xdr:rowOff>123825</xdr:rowOff>
    </xdr:from>
    <xdr:to>
      <xdr:col>7</xdr:col>
      <xdr:colOff>295275</xdr:colOff>
      <xdr:row>276</xdr:row>
      <xdr:rowOff>114300</xdr:rowOff>
    </xdr:to>
    <xdr:sp>
      <xdr:nvSpPr>
        <xdr:cNvPr id="424" name="Line 157"/>
        <xdr:cNvSpPr>
          <a:spLocks/>
        </xdr:cNvSpPr>
      </xdr:nvSpPr>
      <xdr:spPr>
        <a:xfrm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352425</xdr:colOff>
      <xdr:row>275</xdr:row>
      <xdr:rowOff>85725</xdr:rowOff>
    </xdr:from>
    <xdr:to>
      <xdr:col>4</xdr:col>
      <xdr:colOff>552450</xdr:colOff>
      <xdr:row>275</xdr:row>
      <xdr:rowOff>104775</xdr:rowOff>
    </xdr:to>
    <xdr:sp>
      <xdr:nvSpPr>
        <xdr:cNvPr id="425" name="Line 15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426" name="Line 15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427" name="Line 16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428" name="Line 16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429" name="Line 16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430" name="Line 16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431" name="Line 16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432" name="Line 16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433" name="Line 16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142875</xdr:rowOff>
    </xdr:from>
    <xdr:to>
      <xdr:col>9</xdr:col>
      <xdr:colOff>0</xdr:colOff>
      <xdr:row>273</xdr:row>
      <xdr:rowOff>190500</xdr:rowOff>
    </xdr:to>
    <xdr:sp>
      <xdr:nvSpPr>
        <xdr:cNvPr id="434" name="Line 16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435" name="Line 16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436" name="Line 16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437" name="Line 17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438" name="Line 17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142875</xdr:rowOff>
    </xdr:from>
    <xdr:to>
      <xdr:col>9</xdr:col>
      <xdr:colOff>0</xdr:colOff>
      <xdr:row>280</xdr:row>
      <xdr:rowOff>190500</xdr:rowOff>
    </xdr:to>
    <xdr:sp>
      <xdr:nvSpPr>
        <xdr:cNvPr id="439" name="Line 17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440" name="Line 17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142875</xdr:rowOff>
    </xdr:from>
    <xdr:to>
      <xdr:col>9</xdr:col>
      <xdr:colOff>0</xdr:colOff>
      <xdr:row>276</xdr:row>
      <xdr:rowOff>190500</xdr:rowOff>
    </xdr:to>
    <xdr:sp>
      <xdr:nvSpPr>
        <xdr:cNvPr id="441" name="Line 17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442" name="Line 17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443" name="Line 17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444" name="Line 177"/>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445" name="Line 17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446" name="Line 17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447" name="Line 18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448" name="Line 18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449" name="Line 182"/>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450" name="Line 18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451" name="Line 184"/>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452" name="Line 185"/>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453" name="Line 18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454" name="Line 187"/>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455" name="Line 18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456" name="Line 189"/>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457" name="Line 190"/>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458" name="Line 191"/>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459" name="Line 19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296</xdr:row>
      <xdr:rowOff>142875</xdr:rowOff>
    </xdr:from>
    <xdr:to>
      <xdr:col>9</xdr:col>
      <xdr:colOff>0</xdr:colOff>
      <xdr:row>296</xdr:row>
      <xdr:rowOff>190500</xdr:rowOff>
    </xdr:to>
    <xdr:sp>
      <xdr:nvSpPr>
        <xdr:cNvPr id="460" name="Line 193"/>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461" name="Line 19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462" name="Line 19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463" name="Line 19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464" name="Line 19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465" name="Line 19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466" name="Line 19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467" name="Line 20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xdr:row>
      <xdr:rowOff>28575</xdr:rowOff>
    </xdr:from>
    <xdr:to>
      <xdr:col>0</xdr:col>
      <xdr:colOff>19050</xdr:colOff>
      <xdr:row>3</xdr:row>
      <xdr:rowOff>38100</xdr:rowOff>
    </xdr:to>
    <xdr:sp>
      <xdr:nvSpPr>
        <xdr:cNvPr id="468" name="Line 201"/>
        <xdr:cNvSpPr>
          <a:spLocks/>
        </xdr:cNvSpPr>
      </xdr:nvSpPr>
      <xdr:spPr>
        <a:xfrm flipV="1">
          <a:off x="9525" y="88582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3</xdr:row>
      <xdr:rowOff>66675</xdr:rowOff>
    </xdr:from>
    <xdr:to>
      <xdr:col>1</xdr:col>
      <xdr:colOff>9525</xdr:colOff>
      <xdr:row>6</xdr:row>
      <xdr:rowOff>152400</xdr:rowOff>
    </xdr:to>
    <xdr:sp>
      <xdr:nvSpPr>
        <xdr:cNvPr id="469" name="Line 202"/>
        <xdr:cNvSpPr>
          <a:spLocks/>
        </xdr:cNvSpPr>
      </xdr:nvSpPr>
      <xdr:spPr>
        <a:xfrm>
          <a:off x="0" y="923925"/>
          <a:ext cx="18097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6</xdr:col>
      <xdr:colOff>581025</xdr:colOff>
      <xdr:row>275</xdr:row>
      <xdr:rowOff>123825</xdr:rowOff>
    </xdr:from>
    <xdr:to>
      <xdr:col>7</xdr:col>
      <xdr:colOff>295275</xdr:colOff>
      <xdr:row>276</xdr:row>
      <xdr:rowOff>114300</xdr:rowOff>
    </xdr:to>
    <xdr:sp>
      <xdr:nvSpPr>
        <xdr:cNvPr id="470" name="Line 203"/>
        <xdr:cNvSpPr>
          <a:spLocks/>
        </xdr:cNvSpPr>
      </xdr:nvSpPr>
      <xdr:spPr>
        <a:xfrm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471" name="Line 20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472" name="Line 20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473" name="Line 20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474" name="Line 20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475" name="Line 20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476" name="Line 20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477" name="Line 21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478" name="Line 21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479" name="Line 21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480" name="Line 21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481" name="Line 21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142875</xdr:rowOff>
    </xdr:from>
    <xdr:to>
      <xdr:col>9</xdr:col>
      <xdr:colOff>0</xdr:colOff>
      <xdr:row>273</xdr:row>
      <xdr:rowOff>190500</xdr:rowOff>
    </xdr:to>
    <xdr:sp>
      <xdr:nvSpPr>
        <xdr:cNvPr id="482" name="Line 215"/>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483" name="Line 21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484" name="Line 21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485" name="Line 21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486" name="Line 21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487" name="Line 22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488" name="Line 22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489" name="Line 22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490" name="Line 223"/>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491" name="Line 22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311</xdr:row>
      <xdr:rowOff>142875</xdr:rowOff>
    </xdr:from>
    <xdr:to>
      <xdr:col>9</xdr:col>
      <xdr:colOff>0</xdr:colOff>
      <xdr:row>311</xdr:row>
      <xdr:rowOff>190500</xdr:rowOff>
    </xdr:to>
    <xdr:sp>
      <xdr:nvSpPr>
        <xdr:cNvPr id="492" name="Line 225"/>
        <xdr:cNvSpPr>
          <a:spLocks/>
        </xdr:cNvSpPr>
      </xdr:nvSpPr>
      <xdr:spPr>
        <a:xfrm flipH="1">
          <a:off x="1809750" y="162877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493" name="Line 226"/>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494" name="Line 22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495" name="Line 22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496" name="Line 229"/>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497" name="Line 23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85725</xdr:rowOff>
    </xdr:from>
    <xdr:to>
      <xdr:col>9</xdr:col>
      <xdr:colOff>0</xdr:colOff>
      <xdr:row>274</xdr:row>
      <xdr:rowOff>104775</xdr:rowOff>
    </xdr:to>
    <xdr:sp>
      <xdr:nvSpPr>
        <xdr:cNvPr id="498" name="Line 23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499" name="Line 23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76200</xdr:rowOff>
    </xdr:from>
    <xdr:to>
      <xdr:col>9</xdr:col>
      <xdr:colOff>0</xdr:colOff>
      <xdr:row>277</xdr:row>
      <xdr:rowOff>95250</xdr:rowOff>
    </xdr:to>
    <xdr:sp>
      <xdr:nvSpPr>
        <xdr:cNvPr id="500" name="Line 23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76200</xdr:rowOff>
    </xdr:from>
    <xdr:to>
      <xdr:col>9</xdr:col>
      <xdr:colOff>0</xdr:colOff>
      <xdr:row>278</xdr:row>
      <xdr:rowOff>95250</xdr:rowOff>
    </xdr:to>
    <xdr:sp>
      <xdr:nvSpPr>
        <xdr:cNvPr id="501" name="Line 23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502" name="Line 23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503" name="Line 23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504" name="Line 23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505" name="Line 23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506" name="Line 23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76200</xdr:rowOff>
    </xdr:from>
    <xdr:to>
      <xdr:col>9</xdr:col>
      <xdr:colOff>0</xdr:colOff>
      <xdr:row>285</xdr:row>
      <xdr:rowOff>95250</xdr:rowOff>
    </xdr:to>
    <xdr:sp>
      <xdr:nvSpPr>
        <xdr:cNvPr id="507" name="Line 24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276</xdr:row>
      <xdr:rowOff>76200</xdr:rowOff>
    </xdr:from>
    <xdr:to>
      <xdr:col>9</xdr:col>
      <xdr:colOff>0</xdr:colOff>
      <xdr:row>276</xdr:row>
      <xdr:rowOff>95250</xdr:rowOff>
    </xdr:to>
    <xdr:sp>
      <xdr:nvSpPr>
        <xdr:cNvPr id="508" name="Line 24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95250</xdr:rowOff>
    </xdr:from>
    <xdr:to>
      <xdr:col>9</xdr:col>
      <xdr:colOff>0</xdr:colOff>
      <xdr:row>275</xdr:row>
      <xdr:rowOff>114300</xdr:rowOff>
    </xdr:to>
    <xdr:sp>
      <xdr:nvSpPr>
        <xdr:cNvPr id="509" name="Line 242"/>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273</xdr:row>
      <xdr:rowOff>161925</xdr:rowOff>
    </xdr:from>
    <xdr:to>
      <xdr:col>9</xdr:col>
      <xdr:colOff>0</xdr:colOff>
      <xdr:row>274</xdr:row>
      <xdr:rowOff>123825</xdr:rowOff>
    </xdr:to>
    <xdr:sp>
      <xdr:nvSpPr>
        <xdr:cNvPr id="510" name="Line 243"/>
        <xdr:cNvSpPr>
          <a:spLocks/>
        </xdr:cNvSpPr>
      </xdr:nvSpPr>
      <xdr:spPr>
        <a:xfrm flipH="1" flipV="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511" name="Line 24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512" name="Line 24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275</xdr:row>
      <xdr:rowOff>142875</xdr:rowOff>
    </xdr:from>
    <xdr:to>
      <xdr:col>9</xdr:col>
      <xdr:colOff>0</xdr:colOff>
      <xdr:row>275</xdr:row>
      <xdr:rowOff>190500</xdr:rowOff>
    </xdr:to>
    <xdr:sp>
      <xdr:nvSpPr>
        <xdr:cNvPr id="513" name="Line 24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142875</xdr:rowOff>
    </xdr:from>
    <xdr:to>
      <xdr:col>9</xdr:col>
      <xdr:colOff>0</xdr:colOff>
      <xdr:row>277</xdr:row>
      <xdr:rowOff>190500</xdr:rowOff>
    </xdr:to>
    <xdr:sp>
      <xdr:nvSpPr>
        <xdr:cNvPr id="514" name="Line 24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515" name="Line 248"/>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190500</xdr:rowOff>
    </xdr:to>
    <xdr:sp>
      <xdr:nvSpPr>
        <xdr:cNvPr id="516" name="Line 24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517" name="Line 25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518" name="Line 25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519" name="Line 25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325</xdr:row>
      <xdr:rowOff>142875</xdr:rowOff>
    </xdr:from>
    <xdr:to>
      <xdr:col>9</xdr:col>
      <xdr:colOff>0</xdr:colOff>
      <xdr:row>325</xdr:row>
      <xdr:rowOff>190500</xdr:rowOff>
    </xdr:to>
    <xdr:sp>
      <xdr:nvSpPr>
        <xdr:cNvPr id="520" name="Line 25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324</xdr:row>
      <xdr:rowOff>142875</xdr:rowOff>
    </xdr:from>
    <xdr:to>
      <xdr:col>9</xdr:col>
      <xdr:colOff>0</xdr:colOff>
      <xdr:row>324</xdr:row>
      <xdr:rowOff>190500</xdr:rowOff>
    </xdr:to>
    <xdr:sp>
      <xdr:nvSpPr>
        <xdr:cNvPr id="521" name="Line 25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190500</xdr:rowOff>
    </xdr:from>
    <xdr:to>
      <xdr:col>9</xdr:col>
      <xdr:colOff>0</xdr:colOff>
      <xdr:row>288</xdr:row>
      <xdr:rowOff>190500</xdr:rowOff>
    </xdr:to>
    <xdr:sp>
      <xdr:nvSpPr>
        <xdr:cNvPr id="522" name="Line 25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523" name="Line 256"/>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288</xdr:row>
      <xdr:rowOff>142875</xdr:rowOff>
    </xdr:from>
    <xdr:to>
      <xdr:col>9</xdr:col>
      <xdr:colOff>0</xdr:colOff>
      <xdr:row>288</xdr:row>
      <xdr:rowOff>190500</xdr:rowOff>
    </xdr:to>
    <xdr:sp>
      <xdr:nvSpPr>
        <xdr:cNvPr id="524" name="Line 25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326</xdr:row>
      <xdr:rowOff>142875</xdr:rowOff>
    </xdr:from>
    <xdr:to>
      <xdr:col>9</xdr:col>
      <xdr:colOff>0</xdr:colOff>
      <xdr:row>326</xdr:row>
      <xdr:rowOff>190500</xdr:rowOff>
    </xdr:to>
    <xdr:sp>
      <xdr:nvSpPr>
        <xdr:cNvPr id="525" name="Line 258"/>
        <xdr:cNvSpPr>
          <a:spLocks/>
        </xdr:cNvSpPr>
      </xdr:nvSpPr>
      <xdr:spPr>
        <a:xfrm flipH="1">
          <a:off x="1809750" y="164973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290</xdr:row>
      <xdr:rowOff>142875</xdr:rowOff>
    </xdr:from>
    <xdr:to>
      <xdr:col>9</xdr:col>
      <xdr:colOff>0</xdr:colOff>
      <xdr:row>290</xdr:row>
      <xdr:rowOff>190500</xdr:rowOff>
    </xdr:to>
    <xdr:sp>
      <xdr:nvSpPr>
        <xdr:cNvPr id="526" name="Line 25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527" name="Line 26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528" name="Line 261"/>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529" name="Line 26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530" name="Line 26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531" name="Line 26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532" name="Line 265"/>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533" name="Line 26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534" name="Line 267"/>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535" name="Line 268"/>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536" name="Line 269"/>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537" name="Line 27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538" name="Line 271"/>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539" name="Line 27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540" name="Line 273"/>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541" name="Line 27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287</xdr:row>
      <xdr:rowOff>142875</xdr:rowOff>
    </xdr:from>
    <xdr:to>
      <xdr:col>9</xdr:col>
      <xdr:colOff>0</xdr:colOff>
      <xdr:row>287</xdr:row>
      <xdr:rowOff>190500</xdr:rowOff>
    </xdr:to>
    <xdr:sp>
      <xdr:nvSpPr>
        <xdr:cNvPr id="542" name="Line 275"/>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543" name="Line 27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297</xdr:row>
      <xdr:rowOff>142875</xdr:rowOff>
    </xdr:from>
    <xdr:to>
      <xdr:col>9</xdr:col>
      <xdr:colOff>0</xdr:colOff>
      <xdr:row>297</xdr:row>
      <xdr:rowOff>190500</xdr:rowOff>
    </xdr:to>
    <xdr:sp>
      <xdr:nvSpPr>
        <xdr:cNvPr id="544" name="Line 277"/>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320</xdr:row>
      <xdr:rowOff>142875</xdr:rowOff>
    </xdr:from>
    <xdr:to>
      <xdr:col>9</xdr:col>
      <xdr:colOff>0</xdr:colOff>
      <xdr:row>320</xdr:row>
      <xdr:rowOff>190500</xdr:rowOff>
    </xdr:to>
    <xdr:sp>
      <xdr:nvSpPr>
        <xdr:cNvPr id="545" name="Line 27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546" name="Line 27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547" name="Line 280"/>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142875</xdr:rowOff>
    </xdr:from>
    <xdr:to>
      <xdr:col>9</xdr:col>
      <xdr:colOff>0</xdr:colOff>
      <xdr:row>301</xdr:row>
      <xdr:rowOff>190500</xdr:rowOff>
    </xdr:to>
    <xdr:sp>
      <xdr:nvSpPr>
        <xdr:cNvPr id="548" name="Line 281"/>
        <xdr:cNvSpPr>
          <a:spLocks/>
        </xdr:cNvSpPr>
      </xdr:nvSpPr>
      <xdr:spPr>
        <a:xfrm flipH="1">
          <a:off x="1809750" y="154495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292</xdr:row>
      <xdr:rowOff>142875</xdr:rowOff>
    </xdr:from>
    <xdr:to>
      <xdr:col>9</xdr:col>
      <xdr:colOff>0</xdr:colOff>
      <xdr:row>292</xdr:row>
      <xdr:rowOff>190500</xdr:rowOff>
    </xdr:to>
    <xdr:sp>
      <xdr:nvSpPr>
        <xdr:cNvPr id="549" name="Line 28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308</xdr:row>
      <xdr:rowOff>142875</xdr:rowOff>
    </xdr:from>
    <xdr:to>
      <xdr:col>9</xdr:col>
      <xdr:colOff>0</xdr:colOff>
      <xdr:row>308</xdr:row>
      <xdr:rowOff>190500</xdr:rowOff>
    </xdr:to>
    <xdr:sp>
      <xdr:nvSpPr>
        <xdr:cNvPr id="550" name="Line 283"/>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298</xdr:row>
      <xdr:rowOff>142875</xdr:rowOff>
    </xdr:from>
    <xdr:to>
      <xdr:col>9</xdr:col>
      <xdr:colOff>0</xdr:colOff>
      <xdr:row>298</xdr:row>
      <xdr:rowOff>190500</xdr:rowOff>
    </xdr:to>
    <xdr:sp>
      <xdr:nvSpPr>
        <xdr:cNvPr id="551" name="Line 284"/>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552" name="Line 28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553" name="Line 28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554" name="Line 287"/>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555" name="Line 28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142875</xdr:rowOff>
    </xdr:from>
    <xdr:to>
      <xdr:col>9</xdr:col>
      <xdr:colOff>0</xdr:colOff>
      <xdr:row>274</xdr:row>
      <xdr:rowOff>190500</xdr:rowOff>
    </xdr:to>
    <xdr:sp>
      <xdr:nvSpPr>
        <xdr:cNvPr id="556" name="Line 28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279</xdr:row>
      <xdr:rowOff>142875</xdr:rowOff>
    </xdr:from>
    <xdr:to>
      <xdr:col>9</xdr:col>
      <xdr:colOff>0</xdr:colOff>
      <xdr:row>279</xdr:row>
      <xdr:rowOff>190500</xdr:rowOff>
    </xdr:to>
    <xdr:sp>
      <xdr:nvSpPr>
        <xdr:cNvPr id="557" name="Line 29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283</xdr:row>
      <xdr:rowOff>142875</xdr:rowOff>
    </xdr:from>
    <xdr:to>
      <xdr:col>9</xdr:col>
      <xdr:colOff>0</xdr:colOff>
      <xdr:row>283</xdr:row>
      <xdr:rowOff>190500</xdr:rowOff>
    </xdr:to>
    <xdr:sp>
      <xdr:nvSpPr>
        <xdr:cNvPr id="558" name="Line 291"/>
        <xdr:cNvSpPr>
          <a:spLocks/>
        </xdr:cNvSpPr>
      </xdr:nvSpPr>
      <xdr:spPr>
        <a:xfrm flipH="1">
          <a:off x="1809750" y="148209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286</xdr:row>
      <xdr:rowOff>142875</xdr:rowOff>
    </xdr:from>
    <xdr:to>
      <xdr:col>9</xdr:col>
      <xdr:colOff>0</xdr:colOff>
      <xdr:row>286</xdr:row>
      <xdr:rowOff>190500</xdr:rowOff>
    </xdr:to>
    <xdr:sp>
      <xdr:nvSpPr>
        <xdr:cNvPr id="559" name="Line 29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142875</xdr:rowOff>
    </xdr:from>
    <xdr:to>
      <xdr:col>9</xdr:col>
      <xdr:colOff>0</xdr:colOff>
      <xdr:row>282</xdr:row>
      <xdr:rowOff>190500</xdr:rowOff>
    </xdr:to>
    <xdr:sp>
      <xdr:nvSpPr>
        <xdr:cNvPr id="560" name="Line 29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142875</xdr:rowOff>
    </xdr:from>
    <xdr:to>
      <xdr:col>9</xdr:col>
      <xdr:colOff>0</xdr:colOff>
      <xdr:row>281</xdr:row>
      <xdr:rowOff>190500</xdr:rowOff>
    </xdr:to>
    <xdr:sp>
      <xdr:nvSpPr>
        <xdr:cNvPr id="561" name="Line 294"/>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562" name="Line 29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277</xdr:row>
      <xdr:rowOff>123825</xdr:rowOff>
    </xdr:from>
    <xdr:to>
      <xdr:col>9</xdr:col>
      <xdr:colOff>0</xdr:colOff>
      <xdr:row>277</xdr:row>
      <xdr:rowOff>142875</xdr:rowOff>
    </xdr:to>
    <xdr:sp>
      <xdr:nvSpPr>
        <xdr:cNvPr id="563" name="Line 296"/>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564" name="Line 29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565" name="Line 29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314</xdr:row>
      <xdr:rowOff>142875</xdr:rowOff>
    </xdr:from>
    <xdr:to>
      <xdr:col>9</xdr:col>
      <xdr:colOff>0</xdr:colOff>
      <xdr:row>314</xdr:row>
      <xdr:rowOff>190500</xdr:rowOff>
    </xdr:to>
    <xdr:sp>
      <xdr:nvSpPr>
        <xdr:cNvPr id="566" name="Line 29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190500</xdr:rowOff>
    </xdr:from>
    <xdr:to>
      <xdr:col>9</xdr:col>
      <xdr:colOff>0</xdr:colOff>
      <xdr:row>317</xdr:row>
      <xdr:rowOff>190500</xdr:rowOff>
    </xdr:to>
    <xdr:sp>
      <xdr:nvSpPr>
        <xdr:cNvPr id="567" name="Line 30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568" name="Line 30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569" name="Line 30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570" name="Line 303"/>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293</xdr:row>
      <xdr:rowOff>142875</xdr:rowOff>
    </xdr:from>
    <xdr:to>
      <xdr:col>9</xdr:col>
      <xdr:colOff>0</xdr:colOff>
      <xdr:row>293</xdr:row>
      <xdr:rowOff>190500</xdr:rowOff>
    </xdr:to>
    <xdr:sp>
      <xdr:nvSpPr>
        <xdr:cNvPr id="571" name="Line 30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295</xdr:row>
      <xdr:rowOff>142875</xdr:rowOff>
    </xdr:from>
    <xdr:to>
      <xdr:col>9</xdr:col>
      <xdr:colOff>0</xdr:colOff>
      <xdr:row>295</xdr:row>
      <xdr:rowOff>190500</xdr:rowOff>
    </xdr:to>
    <xdr:sp>
      <xdr:nvSpPr>
        <xdr:cNvPr id="572" name="Line 305"/>
        <xdr:cNvSpPr>
          <a:spLocks/>
        </xdr:cNvSpPr>
      </xdr:nvSpPr>
      <xdr:spPr>
        <a:xfrm flipH="1">
          <a:off x="1809750" y="150304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573" name="Line 30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574" name="Line 307"/>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575" name="Line 30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294</xdr:row>
      <xdr:rowOff>142875</xdr:rowOff>
    </xdr:from>
    <xdr:to>
      <xdr:col>9</xdr:col>
      <xdr:colOff>0</xdr:colOff>
      <xdr:row>294</xdr:row>
      <xdr:rowOff>200025</xdr:rowOff>
    </xdr:to>
    <xdr:sp>
      <xdr:nvSpPr>
        <xdr:cNvPr id="576" name="Line 309"/>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309</xdr:row>
      <xdr:rowOff>142875</xdr:rowOff>
    </xdr:from>
    <xdr:to>
      <xdr:col>9</xdr:col>
      <xdr:colOff>0</xdr:colOff>
      <xdr:row>309</xdr:row>
      <xdr:rowOff>190500</xdr:rowOff>
    </xdr:to>
    <xdr:sp>
      <xdr:nvSpPr>
        <xdr:cNvPr id="577" name="Line 310"/>
        <xdr:cNvSpPr>
          <a:spLocks/>
        </xdr:cNvSpPr>
      </xdr:nvSpPr>
      <xdr:spPr>
        <a:xfrm flipH="1">
          <a:off x="1809750" y="1586865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307</xdr:row>
      <xdr:rowOff>142875</xdr:rowOff>
    </xdr:from>
    <xdr:to>
      <xdr:col>9</xdr:col>
      <xdr:colOff>0</xdr:colOff>
      <xdr:row>307</xdr:row>
      <xdr:rowOff>190500</xdr:rowOff>
    </xdr:to>
    <xdr:sp>
      <xdr:nvSpPr>
        <xdr:cNvPr id="578" name="Line 311"/>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579" name="Line 312"/>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304</xdr:row>
      <xdr:rowOff>142875</xdr:rowOff>
    </xdr:from>
    <xdr:to>
      <xdr:col>9</xdr:col>
      <xdr:colOff>0</xdr:colOff>
      <xdr:row>304</xdr:row>
      <xdr:rowOff>190500</xdr:rowOff>
    </xdr:to>
    <xdr:sp>
      <xdr:nvSpPr>
        <xdr:cNvPr id="580" name="Line 313"/>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303</xdr:row>
      <xdr:rowOff>142875</xdr:rowOff>
    </xdr:from>
    <xdr:to>
      <xdr:col>9</xdr:col>
      <xdr:colOff>0</xdr:colOff>
      <xdr:row>303</xdr:row>
      <xdr:rowOff>190500</xdr:rowOff>
    </xdr:to>
    <xdr:sp>
      <xdr:nvSpPr>
        <xdr:cNvPr id="581" name="Line 314"/>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582" name="Line 31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583" name="Line 31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584" name="Line 31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585" name="Line 31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586" name="Line 31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0</xdr:colOff>
      <xdr:row>1</xdr:row>
      <xdr:rowOff>19050</xdr:rowOff>
    </xdr:from>
    <xdr:to>
      <xdr:col>0</xdr:col>
      <xdr:colOff>9525</xdr:colOff>
      <xdr:row>1</xdr:row>
      <xdr:rowOff>38100</xdr:rowOff>
    </xdr:to>
    <xdr:sp>
      <xdr:nvSpPr>
        <xdr:cNvPr id="587" name="Line 320"/>
        <xdr:cNvSpPr>
          <a:spLocks/>
        </xdr:cNvSpPr>
      </xdr:nvSpPr>
      <xdr:spPr>
        <a:xfrm flipH="1">
          <a:off x="0" y="285750"/>
          <a:ext cx="95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278</xdr:row>
      <xdr:rowOff>142875</xdr:rowOff>
    </xdr:from>
    <xdr:to>
      <xdr:col>9</xdr:col>
      <xdr:colOff>0</xdr:colOff>
      <xdr:row>278</xdr:row>
      <xdr:rowOff>190500</xdr:rowOff>
    </xdr:to>
    <xdr:sp>
      <xdr:nvSpPr>
        <xdr:cNvPr id="588" name="Line 32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285</xdr:row>
      <xdr:rowOff>142875</xdr:rowOff>
    </xdr:from>
    <xdr:to>
      <xdr:col>9</xdr:col>
      <xdr:colOff>0</xdr:colOff>
      <xdr:row>285</xdr:row>
      <xdr:rowOff>190500</xdr:rowOff>
    </xdr:to>
    <xdr:sp>
      <xdr:nvSpPr>
        <xdr:cNvPr id="589" name="Line 322"/>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590" name="Line 323"/>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591" name="Line 324"/>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592" name="Line 32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299</xdr:row>
      <xdr:rowOff>142875</xdr:rowOff>
    </xdr:from>
    <xdr:to>
      <xdr:col>9</xdr:col>
      <xdr:colOff>0</xdr:colOff>
      <xdr:row>299</xdr:row>
      <xdr:rowOff>190500</xdr:rowOff>
    </xdr:to>
    <xdr:sp>
      <xdr:nvSpPr>
        <xdr:cNvPr id="593" name="Line 326"/>
        <xdr:cNvSpPr>
          <a:spLocks/>
        </xdr:cNvSpPr>
      </xdr:nvSpPr>
      <xdr:spPr>
        <a:xfrm flipH="1">
          <a:off x="1809750" y="150971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594" name="Line 327"/>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595" name="Line 328"/>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306</xdr:row>
      <xdr:rowOff>142875</xdr:rowOff>
    </xdr:from>
    <xdr:to>
      <xdr:col>9</xdr:col>
      <xdr:colOff>0</xdr:colOff>
      <xdr:row>306</xdr:row>
      <xdr:rowOff>190500</xdr:rowOff>
    </xdr:to>
    <xdr:sp>
      <xdr:nvSpPr>
        <xdr:cNvPr id="596" name="Line 329"/>
        <xdr:cNvSpPr>
          <a:spLocks/>
        </xdr:cNvSpPr>
      </xdr:nvSpPr>
      <xdr:spPr>
        <a:xfrm flipH="1">
          <a:off x="1809750" y="157257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190500</xdr:rowOff>
    </xdr:from>
    <xdr:to>
      <xdr:col>9</xdr:col>
      <xdr:colOff>0</xdr:colOff>
      <xdr:row>323</xdr:row>
      <xdr:rowOff>190500</xdr:rowOff>
    </xdr:to>
    <xdr:sp>
      <xdr:nvSpPr>
        <xdr:cNvPr id="597" name="Line 33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313</xdr:row>
      <xdr:rowOff>142875</xdr:rowOff>
    </xdr:from>
    <xdr:to>
      <xdr:col>9</xdr:col>
      <xdr:colOff>0</xdr:colOff>
      <xdr:row>313</xdr:row>
      <xdr:rowOff>190500</xdr:rowOff>
    </xdr:to>
    <xdr:sp>
      <xdr:nvSpPr>
        <xdr:cNvPr id="598" name="Line 33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599" name="Line 33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274</xdr:row>
      <xdr:rowOff>76200</xdr:rowOff>
    </xdr:from>
    <xdr:to>
      <xdr:col>9</xdr:col>
      <xdr:colOff>0</xdr:colOff>
      <xdr:row>274</xdr:row>
      <xdr:rowOff>95250</xdr:rowOff>
    </xdr:to>
    <xdr:sp>
      <xdr:nvSpPr>
        <xdr:cNvPr id="600" name="Line 333"/>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317</xdr:row>
      <xdr:rowOff>142875</xdr:rowOff>
    </xdr:from>
    <xdr:to>
      <xdr:col>9</xdr:col>
      <xdr:colOff>0</xdr:colOff>
      <xdr:row>317</xdr:row>
      <xdr:rowOff>190500</xdr:rowOff>
    </xdr:to>
    <xdr:sp>
      <xdr:nvSpPr>
        <xdr:cNvPr id="601" name="Line 33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321</xdr:row>
      <xdr:rowOff>142875</xdr:rowOff>
    </xdr:from>
    <xdr:to>
      <xdr:col>9</xdr:col>
      <xdr:colOff>0</xdr:colOff>
      <xdr:row>321</xdr:row>
      <xdr:rowOff>190500</xdr:rowOff>
    </xdr:to>
    <xdr:sp>
      <xdr:nvSpPr>
        <xdr:cNvPr id="602" name="Line 33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315</xdr:row>
      <xdr:rowOff>142875</xdr:rowOff>
    </xdr:from>
    <xdr:to>
      <xdr:col>9</xdr:col>
      <xdr:colOff>0</xdr:colOff>
      <xdr:row>315</xdr:row>
      <xdr:rowOff>190500</xdr:rowOff>
    </xdr:to>
    <xdr:sp>
      <xdr:nvSpPr>
        <xdr:cNvPr id="603" name="Line 33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289</xdr:row>
      <xdr:rowOff>142875</xdr:rowOff>
    </xdr:from>
    <xdr:to>
      <xdr:col>9</xdr:col>
      <xdr:colOff>0</xdr:colOff>
      <xdr:row>289</xdr:row>
      <xdr:rowOff>190500</xdr:rowOff>
    </xdr:to>
    <xdr:sp>
      <xdr:nvSpPr>
        <xdr:cNvPr id="604" name="Line 337"/>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291</xdr:row>
      <xdr:rowOff>142875</xdr:rowOff>
    </xdr:from>
    <xdr:to>
      <xdr:col>9</xdr:col>
      <xdr:colOff>0</xdr:colOff>
      <xdr:row>291</xdr:row>
      <xdr:rowOff>190500</xdr:rowOff>
    </xdr:to>
    <xdr:sp>
      <xdr:nvSpPr>
        <xdr:cNvPr id="605" name="Line 33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76200</xdr:rowOff>
    </xdr:from>
    <xdr:to>
      <xdr:col>9</xdr:col>
      <xdr:colOff>0</xdr:colOff>
      <xdr:row>323</xdr:row>
      <xdr:rowOff>95250</xdr:rowOff>
    </xdr:to>
    <xdr:sp>
      <xdr:nvSpPr>
        <xdr:cNvPr id="606" name="Line 339"/>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142875</xdr:rowOff>
    </xdr:to>
    <xdr:sp>
      <xdr:nvSpPr>
        <xdr:cNvPr id="607" name="Line 340"/>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608" name="Line 341"/>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609" name="Line 342"/>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301</xdr:row>
      <xdr:rowOff>190500</xdr:rowOff>
    </xdr:from>
    <xdr:to>
      <xdr:col>9</xdr:col>
      <xdr:colOff>0</xdr:colOff>
      <xdr:row>301</xdr:row>
      <xdr:rowOff>190500</xdr:rowOff>
    </xdr:to>
    <xdr:sp>
      <xdr:nvSpPr>
        <xdr:cNvPr id="610" name="Line 343"/>
        <xdr:cNvSpPr>
          <a:spLocks/>
        </xdr:cNvSpPr>
      </xdr:nvSpPr>
      <xdr:spPr>
        <a:xfrm flipH="1">
          <a:off x="1809750" y="154971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322</xdr:row>
      <xdr:rowOff>142875</xdr:rowOff>
    </xdr:from>
    <xdr:to>
      <xdr:col>9</xdr:col>
      <xdr:colOff>0</xdr:colOff>
      <xdr:row>322</xdr:row>
      <xdr:rowOff>190500</xdr:rowOff>
    </xdr:to>
    <xdr:sp>
      <xdr:nvSpPr>
        <xdr:cNvPr id="611" name="Line 344"/>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323</xdr:row>
      <xdr:rowOff>142875</xdr:rowOff>
    </xdr:from>
    <xdr:to>
      <xdr:col>9</xdr:col>
      <xdr:colOff>0</xdr:colOff>
      <xdr:row>323</xdr:row>
      <xdr:rowOff>190500</xdr:rowOff>
    </xdr:to>
    <xdr:sp>
      <xdr:nvSpPr>
        <xdr:cNvPr id="612" name="Line 345"/>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316</xdr:row>
      <xdr:rowOff>142875</xdr:rowOff>
    </xdr:from>
    <xdr:to>
      <xdr:col>9</xdr:col>
      <xdr:colOff>0</xdr:colOff>
      <xdr:row>316</xdr:row>
      <xdr:rowOff>190500</xdr:rowOff>
    </xdr:to>
    <xdr:sp>
      <xdr:nvSpPr>
        <xdr:cNvPr id="613" name="Line 346"/>
        <xdr:cNvSpPr>
          <a:spLocks/>
        </xdr:cNvSpPr>
      </xdr:nvSpPr>
      <xdr:spPr>
        <a:xfrm flipH="1">
          <a:off x="1809750" y="163544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3</xdr:row>
      <xdr:rowOff>28575</xdr:rowOff>
    </xdr:from>
    <xdr:to>
      <xdr:col>0</xdr:col>
      <xdr:colOff>19050</xdr:colOff>
      <xdr:row>3</xdr:row>
      <xdr:rowOff>38100</xdr:rowOff>
    </xdr:to>
    <xdr:sp>
      <xdr:nvSpPr>
        <xdr:cNvPr id="614" name="Line 347"/>
        <xdr:cNvSpPr>
          <a:spLocks/>
        </xdr:cNvSpPr>
      </xdr:nvSpPr>
      <xdr:spPr>
        <a:xfrm flipV="1">
          <a:off x="9525" y="885825"/>
          <a:ext cx="95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284</xdr:row>
      <xdr:rowOff>142875</xdr:rowOff>
    </xdr:from>
    <xdr:to>
      <xdr:col>9</xdr:col>
      <xdr:colOff>0</xdr:colOff>
      <xdr:row>284</xdr:row>
      <xdr:rowOff>142875</xdr:rowOff>
    </xdr:to>
    <xdr:sp>
      <xdr:nvSpPr>
        <xdr:cNvPr id="615" name="Line 348"/>
        <xdr:cNvSpPr>
          <a:spLocks/>
        </xdr:cNvSpPr>
      </xdr:nvSpPr>
      <xdr:spPr>
        <a:xfrm flipH="1">
          <a:off x="1809750" y="1488757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282</xdr:row>
      <xdr:rowOff>76200</xdr:rowOff>
    </xdr:from>
    <xdr:to>
      <xdr:col>9</xdr:col>
      <xdr:colOff>0</xdr:colOff>
      <xdr:row>282</xdr:row>
      <xdr:rowOff>95250</xdr:rowOff>
    </xdr:to>
    <xdr:sp>
      <xdr:nvSpPr>
        <xdr:cNvPr id="616" name="Line 349"/>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281</xdr:row>
      <xdr:rowOff>9525</xdr:rowOff>
    </xdr:from>
    <xdr:to>
      <xdr:col>9</xdr:col>
      <xdr:colOff>0</xdr:colOff>
      <xdr:row>281</xdr:row>
      <xdr:rowOff>9525</xdr:rowOff>
    </xdr:to>
    <xdr:sp>
      <xdr:nvSpPr>
        <xdr:cNvPr id="617" name="Line 350"/>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280</xdr:row>
      <xdr:rowOff>76200</xdr:rowOff>
    </xdr:from>
    <xdr:to>
      <xdr:col>9</xdr:col>
      <xdr:colOff>0</xdr:colOff>
      <xdr:row>280</xdr:row>
      <xdr:rowOff>95250</xdr:rowOff>
    </xdr:to>
    <xdr:sp>
      <xdr:nvSpPr>
        <xdr:cNvPr id="618" name="Line 351"/>
        <xdr:cNvSpPr>
          <a:spLocks/>
        </xdr:cNvSpPr>
      </xdr:nvSpPr>
      <xdr:spPr>
        <a:xfrm flipH="1">
          <a:off x="1809750" y="14678025"/>
          <a:ext cx="0" cy="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9</xdr:col>
      <xdr:colOff>0</xdr:colOff>
      <xdr:row>302</xdr:row>
      <xdr:rowOff>142875</xdr:rowOff>
    </xdr:from>
    <xdr:to>
      <xdr:col>9</xdr:col>
      <xdr:colOff>0</xdr:colOff>
      <xdr:row>302</xdr:row>
      <xdr:rowOff>190500</xdr:rowOff>
    </xdr:to>
    <xdr:sp>
      <xdr:nvSpPr>
        <xdr:cNvPr id="619" name="Line 352"/>
        <xdr:cNvSpPr>
          <a:spLocks/>
        </xdr:cNvSpPr>
      </xdr:nvSpPr>
      <xdr:spPr>
        <a:xfrm flipH="1">
          <a:off x="1809750" y="15659100"/>
          <a:ext cx="0" cy="571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593"/>
  <sheetViews>
    <sheetView tabSelected="1" zoomScaleSheetLayoutView="100" workbookViewId="0" topLeftCell="A311">
      <selection activeCell="A363" sqref="A363"/>
    </sheetView>
  </sheetViews>
  <sheetFormatPr defaultColWidth="8.75390625" defaultRowHeight="14.25"/>
  <cols>
    <col min="1" max="1" width="23.75390625" style="10" customWidth="1"/>
    <col min="2" max="2" width="8.25390625" style="12" hidden="1" customWidth="1"/>
    <col min="3" max="3" width="10.125" style="12" hidden="1" customWidth="1"/>
    <col min="4" max="4" width="9.875" style="13" hidden="1" customWidth="1"/>
    <col min="5" max="5" width="9.125" style="14" hidden="1" customWidth="1"/>
    <col min="6" max="6" width="8.50390625" style="15" hidden="1" customWidth="1"/>
    <col min="7" max="7" width="7.875" style="16" hidden="1" customWidth="1"/>
    <col min="8" max="8" width="7.00390625" style="17" hidden="1" customWidth="1"/>
    <col min="9" max="9" width="7.50390625" style="18" hidden="1" customWidth="1"/>
    <col min="10" max="10" width="7.75390625" style="19" hidden="1" customWidth="1"/>
    <col min="11" max="11" width="9.375" style="20" hidden="1" customWidth="1"/>
    <col min="12" max="12" width="8.25390625" style="21" hidden="1" customWidth="1"/>
    <col min="13" max="13" width="8.625" style="22" hidden="1" customWidth="1"/>
    <col min="14" max="14" width="8.875" style="23" hidden="1" customWidth="1"/>
    <col min="15" max="15" width="9.875" style="24" hidden="1" customWidth="1"/>
    <col min="16" max="16" width="14.25390625" style="24" hidden="1" customWidth="1"/>
    <col min="17" max="17" width="9.50390625" style="25" hidden="1" customWidth="1"/>
    <col min="18" max="18" width="14.50390625" style="26" hidden="1" customWidth="1"/>
    <col min="19" max="20" width="13.375" style="27" hidden="1" customWidth="1"/>
    <col min="21" max="21" width="14.00390625" style="28" customWidth="1"/>
    <col min="22" max="22" width="41.875" style="29" customWidth="1"/>
    <col min="23" max="23" width="9.00390625" style="30" customWidth="1"/>
    <col min="24" max="24" width="12.625" style="31" customWidth="1"/>
    <col min="25" max="25" width="11.625" style="32" customWidth="1"/>
    <col min="26" max="26" width="14.00390625" style="33" customWidth="1"/>
    <col min="27" max="27" width="12.25390625" style="33" customWidth="1"/>
    <col min="28" max="28" width="11.00390625" style="34" customWidth="1"/>
    <col min="29" max="31" width="9.00390625" style="10" bestFit="1" customWidth="1"/>
    <col min="32" max="32" width="10.75390625" style="10" customWidth="1"/>
    <col min="33" max="33" width="9.00390625" style="10" bestFit="1" customWidth="1"/>
    <col min="34" max="34" width="10.50390625" style="10" customWidth="1"/>
    <col min="35" max="63" width="9.00390625" style="10" bestFit="1" customWidth="1"/>
    <col min="64" max="254" width="8.75390625" style="10" customWidth="1"/>
  </cols>
  <sheetData>
    <row r="1" spans="1:22" ht="21" customHeight="1">
      <c r="A1" s="35" t="s">
        <v>0</v>
      </c>
      <c r="B1" s="36"/>
      <c r="C1" s="36"/>
      <c r="D1" s="37"/>
      <c r="E1" s="38"/>
      <c r="F1" s="39"/>
      <c r="G1" s="40"/>
      <c r="H1" s="40"/>
      <c r="I1" s="108"/>
      <c r="J1" s="109"/>
      <c r="K1" s="110"/>
      <c r="L1" s="111"/>
      <c r="M1" s="112"/>
      <c r="N1" s="113"/>
      <c r="O1" s="114"/>
      <c r="P1" s="114"/>
      <c r="Q1" s="151"/>
      <c r="R1" s="152"/>
      <c r="S1" s="153"/>
      <c r="T1" s="153"/>
      <c r="U1" s="154"/>
      <c r="V1" s="155"/>
    </row>
    <row r="2" spans="1:255" s="10" customFormat="1" ht="25.5" customHeight="1">
      <c r="A2" s="41" t="s">
        <v>1</v>
      </c>
      <c r="B2" s="41"/>
      <c r="C2" s="41"/>
      <c r="D2" s="41"/>
      <c r="E2" s="41"/>
      <c r="F2" s="41"/>
      <c r="G2" s="41"/>
      <c r="H2" s="41"/>
      <c r="I2" s="41"/>
      <c r="J2" s="41"/>
      <c r="K2" s="41"/>
      <c r="L2" s="41"/>
      <c r="M2" s="41"/>
      <c r="N2" s="41"/>
      <c r="O2" s="41"/>
      <c r="P2" s="41"/>
      <c r="Q2" s="41"/>
      <c r="R2" s="41"/>
      <c r="S2" s="41"/>
      <c r="T2" s="41"/>
      <c r="U2" s="41"/>
      <c r="V2" s="156"/>
      <c r="W2" s="30"/>
      <c r="X2" s="31"/>
      <c r="Y2" s="32"/>
      <c r="Z2" s="33"/>
      <c r="AA2" s="33"/>
      <c r="AB2" s="34"/>
      <c r="IU2"/>
    </row>
    <row r="3" spans="1:255" s="10" customFormat="1" ht="21" customHeight="1">
      <c r="A3" s="42" t="s">
        <v>2</v>
      </c>
      <c r="B3" s="42"/>
      <c r="C3" s="42"/>
      <c r="D3" s="42"/>
      <c r="E3" s="43"/>
      <c r="F3" s="43"/>
      <c r="G3" s="44"/>
      <c r="H3" s="44"/>
      <c r="I3" s="43"/>
      <c r="J3" s="44"/>
      <c r="K3" s="42"/>
      <c r="L3" s="42"/>
      <c r="M3" s="42"/>
      <c r="N3" s="42"/>
      <c r="O3" s="115"/>
      <c r="P3" s="115"/>
      <c r="Q3" s="157"/>
      <c r="R3" s="26"/>
      <c r="S3" s="27"/>
      <c r="T3" s="27"/>
      <c r="U3" s="158"/>
      <c r="V3" s="159" t="s">
        <v>3</v>
      </c>
      <c r="W3" s="30"/>
      <c r="X3" s="31"/>
      <c r="Y3" s="32"/>
      <c r="Z3" s="33"/>
      <c r="AA3" s="33"/>
      <c r="AB3" s="34"/>
      <c r="IU3"/>
    </row>
    <row r="4" spans="1:255" s="10" customFormat="1" ht="16.5" customHeight="1">
      <c r="A4" s="45" t="s">
        <v>4</v>
      </c>
      <c r="B4" s="46" t="s">
        <v>5</v>
      </c>
      <c r="C4" s="47" t="s">
        <v>6</v>
      </c>
      <c r="D4" s="48"/>
      <c r="E4" s="49"/>
      <c r="F4" s="49"/>
      <c r="G4" s="48"/>
      <c r="H4" s="48"/>
      <c r="I4" s="49"/>
      <c r="J4" s="48"/>
      <c r="K4" s="48"/>
      <c r="L4" s="48"/>
      <c r="M4" s="48"/>
      <c r="N4" s="48"/>
      <c r="O4" s="48"/>
      <c r="P4" s="48"/>
      <c r="Q4" s="160"/>
      <c r="R4" s="161"/>
      <c r="S4" s="162"/>
      <c r="T4" s="163"/>
      <c r="U4" s="164" t="s">
        <v>7</v>
      </c>
      <c r="V4" s="165" t="s">
        <v>8</v>
      </c>
      <c r="W4" s="30"/>
      <c r="X4" s="31"/>
      <c r="Y4" s="32"/>
      <c r="Z4" s="202"/>
      <c r="AA4" s="33"/>
      <c r="AB4" s="34"/>
      <c r="IU4"/>
    </row>
    <row r="5" spans="1:255" s="10" customFormat="1" ht="15.75" customHeight="1">
      <c r="A5" s="50" t="s">
        <v>9</v>
      </c>
      <c r="B5" s="51"/>
      <c r="C5" s="52"/>
      <c r="D5" s="53"/>
      <c r="E5" s="54"/>
      <c r="F5" s="54"/>
      <c r="G5" s="55"/>
      <c r="H5" s="55"/>
      <c r="I5" s="116"/>
      <c r="J5" s="71"/>
      <c r="K5" s="117"/>
      <c r="L5" s="117"/>
      <c r="M5" s="117"/>
      <c r="N5" s="118"/>
      <c r="O5" s="119"/>
      <c r="P5" s="119"/>
      <c r="Q5" s="166"/>
      <c r="R5" s="167"/>
      <c r="S5" s="168"/>
      <c r="T5" s="169"/>
      <c r="U5" s="170"/>
      <c r="V5" s="171"/>
      <c r="W5" s="30"/>
      <c r="X5" s="31"/>
      <c r="Y5" s="32"/>
      <c r="Z5" s="33"/>
      <c r="AA5" s="33"/>
      <c r="AB5" s="34"/>
      <c r="IU5"/>
    </row>
    <row r="6" spans="1:255" s="10" customFormat="1" ht="15.75" customHeight="1">
      <c r="A6" s="50"/>
      <c r="B6" s="51"/>
      <c r="C6" s="52"/>
      <c r="D6" s="56" t="s">
        <v>10</v>
      </c>
      <c r="E6" s="57" t="s">
        <v>11</v>
      </c>
      <c r="F6" s="58" t="s">
        <v>12</v>
      </c>
      <c r="G6" s="59" t="s">
        <v>10</v>
      </c>
      <c r="H6" s="60" t="s">
        <v>13</v>
      </c>
      <c r="I6" s="120" t="s">
        <v>14</v>
      </c>
      <c r="J6" s="56" t="s">
        <v>15</v>
      </c>
      <c r="K6" s="121" t="s">
        <v>10</v>
      </c>
      <c r="L6" s="56" t="s">
        <v>16</v>
      </c>
      <c r="M6" s="122" t="s">
        <v>17</v>
      </c>
      <c r="N6" s="123"/>
      <c r="O6" s="119"/>
      <c r="P6" s="119"/>
      <c r="Q6" s="166"/>
      <c r="R6" s="167"/>
      <c r="S6" s="168"/>
      <c r="T6" s="169"/>
      <c r="U6" s="170"/>
      <c r="V6" s="171"/>
      <c r="W6" s="30"/>
      <c r="X6" s="31"/>
      <c r="Y6" s="32"/>
      <c r="Z6" s="33"/>
      <c r="AA6" s="33"/>
      <c r="AB6" s="34"/>
      <c r="IU6"/>
    </row>
    <row r="7" spans="1:255" s="10" customFormat="1" ht="12" customHeight="1">
      <c r="A7" s="61"/>
      <c r="B7" s="62"/>
      <c r="C7" s="63"/>
      <c r="D7" s="64"/>
      <c r="E7" s="65"/>
      <c r="F7" s="66"/>
      <c r="G7" s="67"/>
      <c r="H7" s="68"/>
      <c r="I7" s="124"/>
      <c r="J7" s="64"/>
      <c r="K7" s="125"/>
      <c r="L7" s="64"/>
      <c r="M7" s="126" t="s">
        <v>18</v>
      </c>
      <c r="N7" s="127" t="s">
        <v>19</v>
      </c>
      <c r="O7" s="128"/>
      <c r="P7" s="128"/>
      <c r="Q7" s="172"/>
      <c r="R7" s="173"/>
      <c r="S7" s="174"/>
      <c r="T7" s="175"/>
      <c r="U7" s="176"/>
      <c r="V7" s="177"/>
      <c r="W7" s="30"/>
      <c r="X7" s="31"/>
      <c r="Y7" s="32"/>
      <c r="Z7" s="32"/>
      <c r="AA7" s="32"/>
      <c r="AB7" s="31"/>
      <c r="AC7" s="30"/>
      <c r="AD7" s="30"/>
      <c r="AE7" s="30"/>
      <c r="AF7" s="30"/>
      <c r="AG7" s="30"/>
      <c r="AH7" s="30"/>
      <c r="IU7"/>
    </row>
    <row r="8" spans="1:255" s="10" customFormat="1" ht="21.75" customHeight="1">
      <c r="A8" s="69" t="s">
        <v>20</v>
      </c>
      <c r="B8" s="70">
        <f aca="true" t="shared" si="0" ref="B8:O8">SUM(B9,B58,B83,B179,B248,B329)</f>
        <v>55271.671</v>
      </c>
      <c r="C8" s="70">
        <f t="shared" si="0"/>
        <v>1890541.53311812</v>
      </c>
      <c r="D8" s="70">
        <f t="shared" si="0"/>
        <v>1039579.9331181198</v>
      </c>
      <c r="E8" s="70">
        <f t="shared" si="0"/>
        <v>219663.84904811997</v>
      </c>
      <c r="F8" s="70">
        <f t="shared" si="0"/>
        <v>819916.0840700001</v>
      </c>
      <c r="G8" s="71">
        <f t="shared" si="0"/>
        <v>59183.14</v>
      </c>
      <c r="H8" s="71">
        <f t="shared" si="0"/>
        <v>6498.6</v>
      </c>
      <c r="I8" s="70">
        <f t="shared" si="0"/>
        <v>14253.34</v>
      </c>
      <c r="J8" s="71">
        <f t="shared" si="0"/>
        <v>38431.2</v>
      </c>
      <c r="K8" s="70">
        <f t="shared" si="0"/>
        <v>791778.46</v>
      </c>
      <c r="L8" s="70">
        <f t="shared" si="0"/>
        <v>35303.16</v>
      </c>
      <c r="M8" s="70">
        <f t="shared" si="0"/>
        <v>529507.8</v>
      </c>
      <c r="N8" s="129">
        <f t="shared" si="0"/>
        <v>226967.5</v>
      </c>
      <c r="O8" s="129">
        <f t="shared" si="0"/>
        <v>315948.46</v>
      </c>
      <c r="P8" s="129"/>
      <c r="Q8" s="178">
        <f>SUM(Q9,Q58,Q83,Q179,Q248,Q329)</f>
        <v>275534.97731</v>
      </c>
      <c r="R8" s="178"/>
      <c r="S8" s="178">
        <f>SUM(S9,S58,S83,S179,S248,S329)</f>
        <v>112499.67769000001</v>
      </c>
      <c r="T8" s="178">
        <f>SUM(T9,T58,T83,T179,T248,T329)</f>
        <v>72086.195</v>
      </c>
      <c r="U8" s="179">
        <f>SUM(U9,U58,U83,U179,U248,U329,U362,U363)</f>
        <v>15529.6195</v>
      </c>
      <c r="V8" s="180"/>
      <c r="W8" s="30"/>
      <c r="X8" s="31"/>
      <c r="Y8" s="32"/>
      <c r="Z8" s="32"/>
      <c r="AA8" s="32"/>
      <c r="AB8" s="31"/>
      <c r="AC8" s="30"/>
      <c r="AD8" s="30"/>
      <c r="AE8" s="30"/>
      <c r="AF8" s="30"/>
      <c r="AG8" s="30"/>
      <c r="AH8" s="30"/>
      <c r="IU8"/>
    </row>
    <row r="9" spans="1:255" s="10" customFormat="1" ht="15" hidden="1">
      <c r="A9" s="72" t="s">
        <v>21</v>
      </c>
      <c r="B9" s="73">
        <f aca="true" t="shared" si="1" ref="B9:O9">SUM(B10,B17:B18,B25,B52,B55)</f>
        <v>6024.155</v>
      </c>
      <c r="C9" s="73">
        <f t="shared" si="1"/>
        <v>282402.5352105601</v>
      </c>
      <c r="D9" s="73">
        <f t="shared" si="1"/>
        <v>102880.32521056</v>
      </c>
      <c r="E9" s="74">
        <f t="shared" si="1"/>
        <v>17148.40167056</v>
      </c>
      <c r="F9" s="74">
        <f t="shared" si="1"/>
        <v>85731.92354</v>
      </c>
      <c r="G9" s="75">
        <f t="shared" si="1"/>
        <v>2026.71</v>
      </c>
      <c r="H9" s="75">
        <f t="shared" si="1"/>
        <v>357.4</v>
      </c>
      <c r="I9" s="74">
        <f t="shared" si="1"/>
        <v>530.3100000000001</v>
      </c>
      <c r="J9" s="75">
        <f t="shared" si="1"/>
        <v>1139</v>
      </c>
      <c r="K9" s="74">
        <f t="shared" si="1"/>
        <v>177495.5</v>
      </c>
      <c r="L9" s="74">
        <f t="shared" si="1"/>
        <v>5965</v>
      </c>
      <c r="M9" s="74">
        <f t="shared" si="1"/>
        <v>128192.2</v>
      </c>
      <c r="N9" s="130">
        <f t="shared" si="1"/>
        <v>43338.3</v>
      </c>
      <c r="O9" s="130">
        <f t="shared" si="1"/>
        <v>87464.3</v>
      </c>
      <c r="P9" s="130"/>
      <c r="Q9" s="181">
        <f aca="true" t="shared" si="2" ref="Q9:T9">SUM(Q10,Q17:Q18,Q25,Q52,Q55)</f>
        <v>83995.20161</v>
      </c>
      <c r="R9" s="181"/>
      <c r="S9" s="181">
        <f t="shared" si="2"/>
        <v>21357.135389999996</v>
      </c>
      <c r="T9" s="182">
        <f t="shared" si="2"/>
        <v>17888.037</v>
      </c>
      <c r="U9" s="183">
        <f aca="true" t="shared" si="3" ref="U9:U72">T9/10</f>
        <v>1788.8037</v>
      </c>
      <c r="V9" s="184"/>
      <c r="W9" s="30"/>
      <c r="X9" s="185"/>
      <c r="Y9" s="32"/>
      <c r="Z9" s="32"/>
      <c r="AA9" s="32"/>
      <c r="AB9" s="31"/>
      <c r="AC9" s="30"/>
      <c r="AD9" s="30"/>
      <c r="AE9" s="30"/>
      <c r="AF9" s="30"/>
      <c r="AG9" s="30"/>
      <c r="AH9" s="30"/>
      <c r="IU9"/>
    </row>
    <row r="10" spans="1:255" s="10" customFormat="1" ht="15" hidden="1">
      <c r="A10" s="76" t="s">
        <v>22</v>
      </c>
      <c r="B10" s="77">
        <f aca="true" t="shared" si="4" ref="B10:O10">SUM(B11:B14)</f>
        <v>0</v>
      </c>
      <c r="C10" s="77">
        <f t="shared" si="4"/>
        <v>2896.8399999999997</v>
      </c>
      <c r="D10" s="78">
        <f t="shared" si="4"/>
        <v>1497.8999999999999</v>
      </c>
      <c r="E10" s="79">
        <f t="shared" si="4"/>
        <v>345.8</v>
      </c>
      <c r="F10" s="79">
        <f t="shared" si="4"/>
        <v>1152.1</v>
      </c>
      <c r="G10" s="80">
        <f t="shared" si="4"/>
        <v>398.94</v>
      </c>
      <c r="H10" s="80">
        <f t="shared" si="4"/>
        <v>150.4</v>
      </c>
      <c r="I10" s="131">
        <f t="shared" si="4"/>
        <v>48.54</v>
      </c>
      <c r="J10" s="132">
        <f t="shared" si="4"/>
        <v>200</v>
      </c>
      <c r="K10" s="79">
        <f t="shared" si="4"/>
        <v>1000</v>
      </c>
      <c r="L10" s="79">
        <f t="shared" si="4"/>
        <v>0</v>
      </c>
      <c r="M10" s="79">
        <f t="shared" si="4"/>
        <v>0</v>
      </c>
      <c r="N10" s="133">
        <f t="shared" si="4"/>
        <v>1000</v>
      </c>
      <c r="O10" s="133">
        <f t="shared" si="4"/>
        <v>1350.4</v>
      </c>
      <c r="P10" s="133"/>
      <c r="Q10" s="186">
        <f aca="true" t="shared" si="5" ref="Q10:T10">SUM(Q11:Q14)</f>
        <v>75</v>
      </c>
      <c r="R10" s="133"/>
      <c r="S10" s="187">
        <f t="shared" si="5"/>
        <v>1275.4</v>
      </c>
      <c r="T10" s="188">
        <f t="shared" si="5"/>
        <v>0</v>
      </c>
      <c r="U10" s="183">
        <f t="shared" si="3"/>
        <v>0</v>
      </c>
      <c r="V10" s="184"/>
      <c r="W10" s="30"/>
      <c r="X10" s="185"/>
      <c r="Y10" s="32"/>
      <c r="Z10" s="33"/>
      <c r="AA10" s="33"/>
      <c r="AB10" s="34"/>
      <c r="IU10"/>
    </row>
    <row r="11" spans="1:255" s="10" customFormat="1" ht="36" hidden="1">
      <c r="A11" s="81" t="s">
        <v>23</v>
      </c>
      <c r="B11" s="82"/>
      <c r="C11" s="83">
        <f aca="true" t="shared" si="6" ref="C11:C13">SUM(D11+G11+K11)</f>
        <v>2616.4399999999996</v>
      </c>
      <c r="D11" s="70">
        <f aca="true" t="shared" si="7" ref="D11:D13">E11+F11</f>
        <v>1497.8999999999999</v>
      </c>
      <c r="E11" s="84">
        <v>345.8</v>
      </c>
      <c r="F11" s="85">
        <v>1152.1</v>
      </c>
      <c r="G11" s="86">
        <f aca="true" t="shared" si="8" ref="G11:G13">SUM(H11:J11)</f>
        <v>118.53999999999999</v>
      </c>
      <c r="H11" s="87">
        <v>10</v>
      </c>
      <c r="I11" s="134">
        <v>48.54</v>
      </c>
      <c r="J11" s="135">
        <v>60</v>
      </c>
      <c r="K11" s="102">
        <f aca="true" t="shared" si="9" ref="K11:K13">L11+M11+N11</f>
        <v>1000</v>
      </c>
      <c r="L11" s="136"/>
      <c r="M11" s="137"/>
      <c r="N11" s="138">
        <v>1000</v>
      </c>
      <c r="O11" s="139">
        <f aca="true" t="shared" si="10" ref="O11:O13">H11+J11+L11+N11</f>
        <v>1070</v>
      </c>
      <c r="P11" s="139" t="s">
        <v>24</v>
      </c>
      <c r="Q11" s="189"/>
      <c r="R11" s="190"/>
      <c r="S11" s="162">
        <f aca="true" t="shared" si="11" ref="S11:S13">O11-Q11</f>
        <v>1070</v>
      </c>
      <c r="T11" s="191"/>
      <c r="U11" s="183">
        <f t="shared" si="3"/>
        <v>0</v>
      </c>
      <c r="V11" s="184"/>
      <c r="W11" s="30"/>
      <c r="X11" s="185"/>
      <c r="Y11" s="32"/>
      <c r="Z11" s="33"/>
      <c r="AA11" s="33"/>
      <c r="AB11" s="34"/>
      <c r="IU11"/>
    </row>
    <row r="12" spans="1:255" s="10" customFormat="1" ht="36" hidden="1">
      <c r="A12" s="81" t="s">
        <v>25</v>
      </c>
      <c r="B12" s="82"/>
      <c r="C12" s="83">
        <f t="shared" si="6"/>
        <v>140.4</v>
      </c>
      <c r="D12" s="70">
        <f t="shared" si="7"/>
        <v>0</v>
      </c>
      <c r="E12" s="88"/>
      <c r="F12" s="89"/>
      <c r="G12" s="86">
        <f t="shared" si="8"/>
        <v>140.4</v>
      </c>
      <c r="H12" s="87">
        <v>140.4</v>
      </c>
      <c r="I12" s="134"/>
      <c r="J12" s="135"/>
      <c r="K12" s="102">
        <f t="shared" si="9"/>
        <v>0</v>
      </c>
      <c r="L12" s="136"/>
      <c r="M12" s="137"/>
      <c r="N12" s="138"/>
      <c r="O12" s="139">
        <f t="shared" si="10"/>
        <v>140.4</v>
      </c>
      <c r="P12" s="139" t="s">
        <v>26</v>
      </c>
      <c r="Q12" s="189"/>
      <c r="R12" s="190"/>
      <c r="S12" s="162">
        <f t="shared" si="11"/>
        <v>140.4</v>
      </c>
      <c r="T12" s="191"/>
      <c r="U12" s="183">
        <f t="shared" si="3"/>
        <v>0</v>
      </c>
      <c r="V12" s="184"/>
      <c r="W12" s="30"/>
      <c r="X12" s="185"/>
      <c r="Y12" s="32"/>
      <c r="Z12" s="33"/>
      <c r="AA12" s="33"/>
      <c r="AB12" s="34"/>
      <c r="IU12"/>
    </row>
    <row r="13" spans="1:255" s="10" customFormat="1" ht="15" hidden="1">
      <c r="A13" s="81" t="s">
        <v>27</v>
      </c>
      <c r="B13" s="82"/>
      <c r="C13" s="83">
        <f t="shared" si="6"/>
        <v>20</v>
      </c>
      <c r="D13" s="70">
        <f t="shared" si="7"/>
        <v>0</v>
      </c>
      <c r="E13" s="88"/>
      <c r="F13" s="89"/>
      <c r="G13" s="86">
        <f t="shared" si="8"/>
        <v>20</v>
      </c>
      <c r="H13" s="87"/>
      <c r="I13" s="134"/>
      <c r="J13" s="135">
        <v>20</v>
      </c>
      <c r="K13" s="102">
        <f t="shared" si="9"/>
        <v>0</v>
      </c>
      <c r="L13" s="136"/>
      <c r="M13" s="137"/>
      <c r="N13" s="138"/>
      <c r="O13" s="139">
        <f t="shared" si="10"/>
        <v>20</v>
      </c>
      <c r="P13" s="139" t="s">
        <v>28</v>
      </c>
      <c r="Q13" s="189"/>
      <c r="R13" s="190"/>
      <c r="S13" s="162">
        <f t="shared" si="11"/>
        <v>20</v>
      </c>
      <c r="T13" s="191"/>
      <c r="U13" s="183">
        <f t="shared" si="3"/>
        <v>0</v>
      </c>
      <c r="V13" s="184"/>
      <c r="W13" s="30"/>
      <c r="X13" s="185"/>
      <c r="Y13" s="32"/>
      <c r="Z13" s="33"/>
      <c r="AA13" s="33"/>
      <c r="AB13" s="34"/>
      <c r="IU13"/>
    </row>
    <row r="14" spans="1:27" s="11" customFormat="1" ht="12.75" hidden="1">
      <c r="A14" s="90" t="s">
        <v>29</v>
      </c>
      <c r="B14" s="91">
        <f aca="true" t="shared" si="12" ref="B14:O14">SUM(B15:B16)</f>
        <v>0</v>
      </c>
      <c r="C14" s="91">
        <f t="shared" si="12"/>
        <v>120</v>
      </c>
      <c r="D14" s="91">
        <f t="shared" si="12"/>
        <v>0</v>
      </c>
      <c r="E14" s="92">
        <f t="shared" si="12"/>
        <v>0</v>
      </c>
      <c r="F14" s="92">
        <f t="shared" si="12"/>
        <v>0</v>
      </c>
      <c r="G14" s="93">
        <f t="shared" si="12"/>
        <v>120</v>
      </c>
      <c r="H14" s="94">
        <f t="shared" si="12"/>
        <v>0</v>
      </c>
      <c r="I14" s="140">
        <f t="shared" si="12"/>
        <v>0</v>
      </c>
      <c r="J14" s="94">
        <f t="shared" si="12"/>
        <v>120</v>
      </c>
      <c r="K14" s="91">
        <f t="shared" si="12"/>
        <v>0</v>
      </c>
      <c r="L14" s="92">
        <f t="shared" si="12"/>
        <v>0</v>
      </c>
      <c r="M14" s="92">
        <f t="shared" si="12"/>
        <v>0</v>
      </c>
      <c r="N14" s="141">
        <f t="shared" si="12"/>
        <v>0</v>
      </c>
      <c r="O14" s="141">
        <f t="shared" si="12"/>
        <v>120</v>
      </c>
      <c r="P14" s="141"/>
      <c r="Q14" s="192">
        <f aca="true" t="shared" si="13" ref="Q14:T14">SUM(Q15:Q16)</f>
        <v>75</v>
      </c>
      <c r="R14" s="141"/>
      <c r="S14" s="141">
        <f t="shared" si="13"/>
        <v>45</v>
      </c>
      <c r="T14" s="193">
        <f t="shared" si="13"/>
        <v>0</v>
      </c>
      <c r="U14" s="183">
        <f t="shared" si="3"/>
        <v>0</v>
      </c>
      <c r="V14" s="194"/>
      <c r="W14" s="195"/>
      <c r="X14" s="24"/>
      <c r="Y14" s="203"/>
      <c r="Z14" s="26"/>
      <c r="AA14" s="26"/>
    </row>
    <row r="15" spans="1:255" s="10" customFormat="1" ht="15" hidden="1">
      <c r="A15" s="81" t="s">
        <v>30</v>
      </c>
      <c r="B15" s="95"/>
      <c r="C15" s="83">
        <f aca="true" t="shared" si="14" ref="C15:C17">SUM(D15+G15+K15)</f>
        <v>60</v>
      </c>
      <c r="D15" s="70">
        <f aca="true" t="shared" si="15" ref="D15:D17">E15+F15</f>
        <v>0</v>
      </c>
      <c r="E15" s="88"/>
      <c r="F15" s="96"/>
      <c r="G15" s="86">
        <f aca="true" t="shared" si="16" ref="G15:G24">SUM(H15+I15+J15)</f>
        <v>60</v>
      </c>
      <c r="H15" s="97"/>
      <c r="I15" s="142"/>
      <c r="J15" s="135">
        <v>60</v>
      </c>
      <c r="K15" s="102">
        <f aca="true" t="shared" si="17" ref="K15:K17">L15+M15+N15</f>
        <v>0</v>
      </c>
      <c r="L15" s="136"/>
      <c r="M15" s="143"/>
      <c r="N15" s="144"/>
      <c r="O15" s="139">
        <f aca="true" t="shared" si="18" ref="O15:O17">H15+J15+L15+N15</f>
        <v>60</v>
      </c>
      <c r="P15" s="139" t="s">
        <v>31</v>
      </c>
      <c r="Q15" s="196">
        <v>15</v>
      </c>
      <c r="R15" s="190"/>
      <c r="S15" s="162">
        <f>O15-Q15</f>
        <v>45</v>
      </c>
      <c r="T15" s="191"/>
      <c r="U15" s="183">
        <f t="shared" si="3"/>
        <v>0</v>
      </c>
      <c r="V15" s="184"/>
      <c r="W15" s="30"/>
      <c r="X15" s="185"/>
      <c r="Y15" s="32"/>
      <c r="Z15" s="33"/>
      <c r="AA15" s="33"/>
      <c r="AB15" s="34"/>
      <c r="IU15"/>
    </row>
    <row r="16" spans="1:255" s="10" customFormat="1" ht="6" customHeight="1" hidden="1">
      <c r="A16" s="81" t="s">
        <v>32</v>
      </c>
      <c r="B16" s="95"/>
      <c r="C16" s="83">
        <f t="shared" si="14"/>
        <v>60</v>
      </c>
      <c r="D16" s="70">
        <f t="shared" si="15"/>
        <v>0</v>
      </c>
      <c r="E16" s="88"/>
      <c r="F16" s="96"/>
      <c r="G16" s="86">
        <f t="shared" si="16"/>
        <v>60</v>
      </c>
      <c r="H16" s="97"/>
      <c r="I16" s="142"/>
      <c r="J16" s="135">
        <v>60</v>
      </c>
      <c r="K16" s="102">
        <f t="shared" si="17"/>
        <v>0</v>
      </c>
      <c r="L16" s="136"/>
      <c r="M16" s="143"/>
      <c r="N16" s="144"/>
      <c r="O16" s="139">
        <f t="shared" si="18"/>
        <v>60</v>
      </c>
      <c r="P16" s="139" t="s">
        <v>31</v>
      </c>
      <c r="Q16" s="196">
        <v>60</v>
      </c>
      <c r="R16" s="190" t="s">
        <v>33</v>
      </c>
      <c r="S16" s="162">
        <f>O16-Q16</f>
        <v>0</v>
      </c>
      <c r="T16" s="191"/>
      <c r="U16" s="183">
        <f t="shared" si="3"/>
        <v>0</v>
      </c>
      <c r="V16" s="184"/>
      <c r="W16" s="30"/>
      <c r="X16" s="185"/>
      <c r="Y16" s="32"/>
      <c r="Z16" s="33"/>
      <c r="AA16" s="33"/>
      <c r="AB16" s="34"/>
      <c r="IU16"/>
    </row>
    <row r="17" spans="1:255" s="10" customFormat="1" ht="16.5" customHeight="1">
      <c r="A17" s="98" t="s">
        <v>34</v>
      </c>
      <c r="B17" s="99">
        <v>0</v>
      </c>
      <c r="C17" s="100">
        <f t="shared" si="14"/>
        <v>1159.705484</v>
      </c>
      <c r="D17" s="101">
        <f t="shared" si="15"/>
        <v>678.875484</v>
      </c>
      <c r="E17" s="102">
        <v>182.936484</v>
      </c>
      <c r="F17" s="103">
        <v>495.939</v>
      </c>
      <c r="G17" s="104">
        <f>SUM(H17:J17)</f>
        <v>30.83</v>
      </c>
      <c r="H17" s="104">
        <v>5</v>
      </c>
      <c r="I17" s="145">
        <v>9.83</v>
      </c>
      <c r="J17" s="146">
        <v>16</v>
      </c>
      <c r="K17" s="102">
        <f t="shared" si="17"/>
        <v>450</v>
      </c>
      <c r="L17" s="102">
        <v>0</v>
      </c>
      <c r="M17" s="147">
        <v>450</v>
      </c>
      <c r="N17" s="148">
        <v>0</v>
      </c>
      <c r="O17" s="149">
        <f t="shared" si="18"/>
        <v>21</v>
      </c>
      <c r="P17" s="150" t="s">
        <v>35</v>
      </c>
      <c r="Q17" s="197">
        <v>1267.2</v>
      </c>
      <c r="R17" s="198" t="s">
        <v>36</v>
      </c>
      <c r="S17" s="199"/>
      <c r="T17" s="200">
        <v>1246.2</v>
      </c>
      <c r="U17" s="183">
        <f t="shared" si="3"/>
        <v>124.62</v>
      </c>
      <c r="V17" s="201" t="s">
        <v>37</v>
      </c>
      <c r="W17" s="30"/>
      <c r="X17" s="185"/>
      <c r="Y17" s="32"/>
      <c r="Z17" s="33"/>
      <c r="AA17" s="33"/>
      <c r="AB17" s="34"/>
      <c r="IU17"/>
    </row>
    <row r="18" spans="1:255" s="10" customFormat="1" ht="6" customHeight="1" hidden="1">
      <c r="A18" s="76" t="s">
        <v>38</v>
      </c>
      <c r="B18" s="105">
        <f aca="true" t="shared" si="19" ref="B18:O18">SUM(B19:B24)</f>
        <v>5255.219</v>
      </c>
      <c r="C18" s="105">
        <f t="shared" si="19"/>
        <v>123574.41783400002</v>
      </c>
      <c r="D18" s="105">
        <f t="shared" si="19"/>
        <v>7884.517834000001</v>
      </c>
      <c r="E18" s="106">
        <f t="shared" si="19"/>
        <v>1731.7922340000005</v>
      </c>
      <c r="F18" s="106">
        <f t="shared" si="19"/>
        <v>6152.7256</v>
      </c>
      <c r="G18" s="107">
        <f t="shared" si="19"/>
        <v>501.1</v>
      </c>
      <c r="H18" s="107">
        <f t="shared" si="19"/>
        <v>33</v>
      </c>
      <c r="I18" s="106">
        <f t="shared" si="19"/>
        <v>68.1</v>
      </c>
      <c r="J18" s="107">
        <f t="shared" si="19"/>
        <v>400</v>
      </c>
      <c r="K18" s="106">
        <f t="shared" si="19"/>
        <v>115188.8</v>
      </c>
      <c r="L18" s="106">
        <f t="shared" si="19"/>
        <v>3970</v>
      </c>
      <c r="M18" s="79">
        <f t="shared" si="19"/>
        <v>93046.8</v>
      </c>
      <c r="N18" s="133">
        <f t="shared" si="19"/>
        <v>18172</v>
      </c>
      <c r="O18" s="133">
        <f t="shared" si="19"/>
        <v>18491</v>
      </c>
      <c r="P18" s="133"/>
      <c r="Q18" s="186">
        <f aca="true" t="shared" si="20" ref="Q18:T18">SUM(Q19:Q24)</f>
        <v>28506.8</v>
      </c>
      <c r="R18" s="133"/>
      <c r="S18" s="187">
        <f t="shared" si="20"/>
        <v>5</v>
      </c>
      <c r="T18" s="188">
        <f t="shared" si="20"/>
        <v>10020.8</v>
      </c>
      <c r="U18" s="183">
        <f t="shared" si="3"/>
        <v>1002.0799999999999</v>
      </c>
      <c r="V18" s="184"/>
      <c r="W18" s="30"/>
      <c r="X18" s="185"/>
      <c r="Y18" s="32"/>
      <c r="Z18" s="33"/>
      <c r="AA18" s="33"/>
      <c r="AB18" s="34"/>
      <c r="IU18"/>
    </row>
    <row r="19" spans="1:255" s="10" customFormat="1" ht="36.75" customHeight="1">
      <c r="A19" s="98" t="s">
        <v>39</v>
      </c>
      <c r="B19" s="99"/>
      <c r="C19" s="100">
        <f aca="true" t="shared" si="21" ref="C19:C24">SUM(D19+G19+K19)</f>
        <v>117502.54382800001</v>
      </c>
      <c r="D19" s="101">
        <f aca="true" t="shared" si="22" ref="D19:D24">E19+F19</f>
        <v>3220.253828000001</v>
      </c>
      <c r="E19" s="102">
        <v>475.9142280000003</v>
      </c>
      <c r="F19" s="103">
        <v>2744.3396000000002</v>
      </c>
      <c r="G19" s="104">
        <f t="shared" si="16"/>
        <v>93.49</v>
      </c>
      <c r="H19" s="104">
        <v>28</v>
      </c>
      <c r="I19" s="145">
        <v>65.49</v>
      </c>
      <c r="J19" s="146"/>
      <c r="K19" s="102">
        <f aca="true" t="shared" si="23" ref="K19:K24">L19+M19+N19</f>
        <v>114188.8</v>
      </c>
      <c r="L19" s="102">
        <v>3970</v>
      </c>
      <c r="M19" s="147">
        <v>93046.8</v>
      </c>
      <c r="N19" s="148">
        <v>17172</v>
      </c>
      <c r="O19" s="149">
        <v>17086</v>
      </c>
      <c r="P19" s="150" t="s">
        <v>40</v>
      </c>
      <c r="Q19" s="197">
        <v>21898</v>
      </c>
      <c r="R19" s="198" t="s">
        <v>41</v>
      </c>
      <c r="S19" s="199"/>
      <c r="T19" s="200">
        <v>4812</v>
      </c>
      <c r="U19" s="183">
        <f t="shared" si="3"/>
        <v>481.2</v>
      </c>
      <c r="V19" s="201" t="s">
        <v>42</v>
      </c>
      <c r="W19" s="30"/>
      <c r="X19" s="185"/>
      <c r="Y19" s="32"/>
      <c r="Z19" s="33"/>
      <c r="AA19" s="33"/>
      <c r="AB19" s="34"/>
      <c r="IU19"/>
    </row>
    <row r="20" spans="1:255" s="10" customFormat="1" ht="16.5" customHeight="1">
      <c r="A20" s="98" t="s">
        <v>43</v>
      </c>
      <c r="B20" s="99"/>
      <c r="C20" s="100">
        <f t="shared" si="21"/>
        <v>3209.123298</v>
      </c>
      <c r="D20" s="101">
        <f t="shared" si="22"/>
        <v>3209.123298</v>
      </c>
      <c r="E20" s="102">
        <v>864.185298</v>
      </c>
      <c r="F20" s="103">
        <v>2344.938</v>
      </c>
      <c r="G20" s="104">
        <f t="shared" si="16"/>
        <v>0</v>
      </c>
      <c r="H20" s="104"/>
      <c r="I20" s="145"/>
      <c r="J20" s="146"/>
      <c r="K20" s="102">
        <f t="shared" si="23"/>
        <v>0</v>
      </c>
      <c r="L20" s="102"/>
      <c r="M20" s="147"/>
      <c r="N20" s="148"/>
      <c r="O20" s="149">
        <f aca="true" t="shared" si="24" ref="O20:O24">H20+J20+L20+N20</f>
        <v>0</v>
      </c>
      <c r="P20" s="150"/>
      <c r="Q20" s="197">
        <v>260</v>
      </c>
      <c r="R20" s="198" t="s">
        <v>44</v>
      </c>
      <c r="S20" s="199"/>
      <c r="T20" s="200">
        <v>260</v>
      </c>
      <c r="U20" s="183">
        <f t="shared" si="3"/>
        <v>26</v>
      </c>
      <c r="V20" s="201" t="s">
        <v>37</v>
      </c>
      <c r="W20" s="30"/>
      <c r="X20" s="185"/>
      <c r="Y20" s="32"/>
      <c r="Z20" s="33"/>
      <c r="AA20" s="33"/>
      <c r="AB20" s="34"/>
      <c r="IU20"/>
    </row>
    <row r="21" spans="1:255" s="10" customFormat="1" ht="16.5" customHeight="1">
      <c r="A21" s="98" t="s">
        <v>45</v>
      </c>
      <c r="B21" s="99"/>
      <c r="C21" s="100">
        <f t="shared" si="21"/>
        <v>400</v>
      </c>
      <c r="D21" s="101">
        <f t="shared" si="22"/>
        <v>0</v>
      </c>
      <c r="E21" s="102"/>
      <c r="F21" s="103"/>
      <c r="G21" s="104">
        <f t="shared" si="16"/>
        <v>400</v>
      </c>
      <c r="H21" s="104"/>
      <c r="I21" s="145"/>
      <c r="J21" s="146">
        <v>400</v>
      </c>
      <c r="K21" s="102">
        <f t="shared" si="23"/>
        <v>0</v>
      </c>
      <c r="L21" s="102"/>
      <c r="M21" s="147"/>
      <c r="N21" s="148"/>
      <c r="O21" s="149">
        <f t="shared" si="24"/>
        <v>400</v>
      </c>
      <c r="P21" s="150" t="s">
        <v>46</v>
      </c>
      <c r="Q21" s="197">
        <v>1150</v>
      </c>
      <c r="R21" s="198" t="s">
        <v>44</v>
      </c>
      <c r="S21" s="199"/>
      <c r="T21" s="200">
        <v>750</v>
      </c>
      <c r="U21" s="183">
        <f t="shared" si="3"/>
        <v>75</v>
      </c>
      <c r="V21" s="201" t="s">
        <v>37</v>
      </c>
      <c r="W21" s="30"/>
      <c r="X21" s="185"/>
      <c r="Y21" s="32"/>
      <c r="Z21" s="33"/>
      <c r="AA21" s="33"/>
      <c r="AB21" s="34"/>
      <c r="IU21"/>
    </row>
    <row r="22" spans="1:255" s="10" customFormat="1" ht="16.5" customHeight="1" hidden="1">
      <c r="A22" s="98" t="s">
        <v>47</v>
      </c>
      <c r="B22" s="99"/>
      <c r="C22" s="100">
        <f t="shared" si="21"/>
        <v>936.240336</v>
      </c>
      <c r="D22" s="101">
        <f t="shared" si="22"/>
        <v>931.6303359999999</v>
      </c>
      <c r="E22" s="102">
        <v>250.90833600000002</v>
      </c>
      <c r="F22" s="103">
        <v>680.722</v>
      </c>
      <c r="G22" s="104">
        <f t="shared" si="16"/>
        <v>4.609999999999999</v>
      </c>
      <c r="H22" s="104">
        <v>2</v>
      </c>
      <c r="I22" s="145">
        <v>2.61</v>
      </c>
      <c r="J22" s="146"/>
      <c r="K22" s="102">
        <f t="shared" si="23"/>
        <v>0</v>
      </c>
      <c r="L22" s="102"/>
      <c r="M22" s="147"/>
      <c r="N22" s="148"/>
      <c r="O22" s="149">
        <f t="shared" si="24"/>
        <v>2</v>
      </c>
      <c r="P22" s="150" t="s">
        <v>37</v>
      </c>
      <c r="Q22" s="197"/>
      <c r="R22" s="198"/>
      <c r="S22" s="199">
        <f aca="true" t="shared" si="25" ref="S22:S27">O22-Q22</f>
        <v>2</v>
      </c>
      <c r="T22" s="200"/>
      <c r="U22" s="183">
        <f t="shared" si="3"/>
        <v>0</v>
      </c>
      <c r="V22" s="201" t="s">
        <v>48</v>
      </c>
      <c r="W22" s="30"/>
      <c r="X22" s="185"/>
      <c r="Y22" s="32"/>
      <c r="Z22" s="33"/>
      <c r="AA22" s="33"/>
      <c r="AB22" s="34"/>
      <c r="IU22"/>
    </row>
    <row r="23" spans="1:255" s="10" customFormat="1" ht="16.5" customHeight="1">
      <c r="A23" s="98" t="s">
        <v>49</v>
      </c>
      <c r="B23" s="99">
        <v>5255.219</v>
      </c>
      <c r="C23" s="100">
        <f t="shared" si="21"/>
        <v>1000</v>
      </c>
      <c r="D23" s="101">
        <f t="shared" si="22"/>
        <v>0</v>
      </c>
      <c r="E23" s="102"/>
      <c r="F23" s="103"/>
      <c r="G23" s="104">
        <f t="shared" si="16"/>
        <v>0</v>
      </c>
      <c r="H23" s="104"/>
      <c r="I23" s="145"/>
      <c r="J23" s="146"/>
      <c r="K23" s="102">
        <f t="shared" si="23"/>
        <v>1000</v>
      </c>
      <c r="L23" s="102"/>
      <c r="M23" s="147"/>
      <c r="N23" s="148">
        <v>1000</v>
      </c>
      <c r="O23" s="149">
        <f t="shared" si="24"/>
        <v>1000</v>
      </c>
      <c r="P23" s="150" t="s">
        <v>50</v>
      </c>
      <c r="Q23" s="197">
        <v>5198.8</v>
      </c>
      <c r="R23" s="198" t="s">
        <v>44</v>
      </c>
      <c r="S23" s="199"/>
      <c r="T23" s="200">
        <v>4198.8</v>
      </c>
      <c r="U23" s="183">
        <f t="shared" si="3"/>
        <v>419.88</v>
      </c>
      <c r="V23" s="201" t="s">
        <v>37</v>
      </c>
      <c r="W23" s="30"/>
      <c r="X23" s="185"/>
      <c r="Y23" s="32"/>
      <c r="Z23" s="33"/>
      <c r="AA23" s="33"/>
      <c r="AB23" s="34"/>
      <c r="IU23"/>
    </row>
    <row r="24" spans="1:255" s="10" customFormat="1" ht="16.5" customHeight="1" hidden="1">
      <c r="A24" s="98" t="s">
        <v>51</v>
      </c>
      <c r="B24" s="99"/>
      <c r="C24" s="100">
        <f t="shared" si="21"/>
        <v>526.510372</v>
      </c>
      <c r="D24" s="101">
        <f t="shared" si="22"/>
        <v>523.510372</v>
      </c>
      <c r="E24" s="102">
        <v>140.78437199999996</v>
      </c>
      <c r="F24" s="103">
        <v>382.726</v>
      </c>
      <c r="G24" s="104">
        <f t="shared" si="16"/>
        <v>3</v>
      </c>
      <c r="H24" s="104">
        <v>3</v>
      </c>
      <c r="I24" s="145"/>
      <c r="J24" s="146"/>
      <c r="K24" s="102">
        <f t="shared" si="23"/>
        <v>0</v>
      </c>
      <c r="L24" s="102"/>
      <c r="M24" s="147"/>
      <c r="N24" s="148"/>
      <c r="O24" s="149">
        <f t="shared" si="24"/>
        <v>3</v>
      </c>
      <c r="P24" s="150" t="s">
        <v>37</v>
      </c>
      <c r="Q24" s="197"/>
      <c r="R24" s="198"/>
      <c r="S24" s="199">
        <f t="shared" si="25"/>
        <v>3</v>
      </c>
      <c r="T24" s="200"/>
      <c r="U24" s="183">
        <f t="shared" si="3"/>
        <v>0</v>
      </c>
      <c r="V24" s="201"/>
      <c r="W24" s="30"/>
      <c r="X24" s="185"/>
      <c r="Y24" s="32"/>
      <c r="Z24" s="33"/>
      <c r="AA24" s="33"/>
      <c r="AB24" s="34"/>
      <c r="IU24"/>
    </row>
    <row r="25" spans="1:255" s="10" customFormat="1" ht="16.5" customHeight="1" hidden="1">
      <c r="A25" s="98" t="s">
        <v>52</v>
      </c>
      <c r="B25" s="99">
        <f aca="true" t="shared" si="26" ref="B25:O25">SUM(B26:B29,B49)</f>
        <v>765.906</v>
      </c>
      <c r="C25" s="100">
        <f t="shared" si="26"/>
        <v>83230.28901816001</v>
      </c>
      <c r="D25" s="101">
        <f t="shared" si="26"/>
        <v>67081.01901816</v>
      </c>
      <c r="E25" s="102">
        <f t="shared" si="26"/>
        <v>11164.66779816</v>
      </c>
      <c r="F25" s="103">
        <f t="shared" si="26"/>
        <v>55916.35122</v>
      </c>
      <c r="G25" s="104">
        <f t="shared" si="26"/>
        <v>500.87</v>
      </c>
      <c r="H25" s="104">
        <f t="shared" si="26"/>
        <v>74</v>
      </c>
      <c r="I25" s="145">
        <f t="shared" si="26"/>
        <v>325.87</v>
      </c>
      <c r="J25" s="146">
        <f t="shared" si="26"/>
        <v>101</v>
      </c>
      <c r="K25" s="102">
        <f t="shared" si="26"/>
        <v>15648.4</v>
      </c>
      <c r="L25" s="102">
        <f t="shared" si="26"/>
        <v>925</v>
      </c>
      <c r="M25" s="147">
        <f t="shared" si="26"/>
        <v>10166.4</v>
      </c>
      <c r="N25" s="148">
        <f t="shared" si="26"/>
        <v>4557</v>
      </c>
      <c r="O25" s="149">
        <f t="shared" si="26"/>
        <v>27312</v>
      </c>
      <c r="P25" s="150"/>
      <c r="Q25" s="197">
        <f aca="true" t="shared" si="27" ref="Q25:T25">SUM(Q26:Q29,Q49)</f>
        <v>25099.231010000003</v>
      </c>
      <c r="R25" s="198"/>
      <c r="S25" s="199">
        <f t="shared" si="27"/>
        <v>8812.305989999999</v>
      </c>
      <c r="T25" s="200">
        <f t="shared" si="27"/>
        <v>6599.537</v>
      </c>
      <c r="U25" s="183">
        <f t="shared" si="3"/>
        <v>659.9537</v>
      </c>
      <c r="V25" s="201"/>
      <c r="W25" s="30"/>
      <c r="X25" s="185"/>
      <c r="Y25" s="32"/>
      <c r="Z25" s="33"/>
      <c r="AA25" s="33"/>
      <c r="AB25" s="34"/>
      <c r="IU25"/>
    </row>
    <row r="26" spans="1:255" s="10" customFormat="1" ht="16.5" customHeight="1" hidden="1">
      <c r="A26" s="98" t="s">
        <v>53</v>
      </c>
      <c r="B26" s="99">
        <v>66.17</v>
      </c>
      <c r="C26" s="100">
        <f aca="true" t="shared" si="28" ref="C26:C28">SUM(D26+G26+K26)</f>
        <v>17118.801088</v>
      </c>
      <c r="D26" s="101">
        <f aca="true" t="shared" si="29" ref="D26:D28">E26+F26</f>
        <v>3425.1810879999994</v>
      </c>
      <c r="E26" s="102">
        <v>918.466248</v>
      </c>
      <c r="F26" s="103">
        <v>2506.7148399999996</v>
      </c>
      <c r="G26" s="104">
        <f aca="true" t="shared" si="30" ref="G26:G28">SUM(H26+I26+J26)</f>
        <v>221.22</v>
      </c>
      <c r="H26" s="104">
        <v>38</v>
      </c>
      <c r="I26" s="145">
        <v>82.22</v>
      </c>
      <c r="J26" s="146">
        <v>101</v>
      </c>
      <c r="K26" s="102">
        <f aca="true" t="shared" si="31" ref="K26:K28">L26+M26+N26</f>
        <v>13472.4</v>
      </c>
      <c r="L26" s="102">
        <v>925</v>
      </c>
      <c r="M26" s="147">
        <v>9986.4</v>
      </c>
      <c r="N26" s="148">
        <v>2561</v>
      </c>
      <c r="O26" s="149">
        <f aca="true" t="shared" si="32" ref="O26:O28">H26+J26+L26+N26</f>
        <v>3625</v>
      </c>
      <c r="P26" s="150" t="s">
        <v>54</v>
      </c>
      <c r="Q26" s="197">
        <v>122.4</v>
      </c>
      <c r="R26" s="198" t="s">
        <v>55</v>
      </c>
      <c r="S26" s="199">
        <f t="shared" si="25"/>
        <v>3502.6</v>
      </c>
      <c r="T26" s="200"/>
      <c r="U26" s="183">
        <f t="shared" si="3"/>
        <v>0</v>
      </c>
      <c r="V26" s="201"/>
      <c r="W26" s="30"/>
      <c r="X26" s="185"/>
      <c r="Y26" s="32"/>
      <c r="Z26" s="33"/>
      <c r="AA26" s="33"/>
      <c r="AB26" s="34"/>
      <c r="IU26"/>
    </row>
    <row r="27" spans="1:255" s="10" customFormat="1" ht="16.5" customHeight="1" hidden="1">
      <c r="A27" s="98" t="s">
        <v>56</v>
      </c>
      <c r="B27" s="99"/>
      <c r="C27" s="100">
        <f t="shared" si="28"/>
        <v>5683.64828216</v>
      </c>
      <c r="D27" s="101">
        <f t="shared" si="29"/>
        <v>5548.54828216</v>
      </c>
      <c r="E27" s="102">
        <v>1442.2498221600001</v>
      </c>
      <c r="F27" s="103">
        <v>4106.29846</v>
      </c>
      <c r="G27" s="104">
        <f t="shared" si="30"/>
        <v>135.1</v>
      </c>
      <c r="H27" s="104">
        <v>20</v>
      </c>
      <c r="I27" s="145">
        <v>115.1</v>
      </c>
      <c r="J27" s="146"/>
      <c r="K27" s="102">
        <f t="shared" si="31"/>
        <v>0</v>
      </c>
      <c r="L27" s="102"/>
      <c r="M27" s="147"/>
      <c r="N27" s="148"/>
      <c r="O27" s="149">
        <f t="shared" si="32"/>
        <v>20</v>
      </c>
      <c r="P27" s="150" t="s">
        <v>37</v>
      </c>
      <c r="Q27" s="197"/>
      <c r="R27" s="198"/>
      <c r="S27" s="199">
        <f t="shared" si="25"/>
        <v>20</v>
      </c>
      <c r="T27" s="200"/>
      <c r="U27" s="183">
        <f t="shared" si="3"/>
        <v>0</v>
      </c>
      <c r="V27" s="201"/>
      <c r="W27" s="30"/>
      <c r="X27" s="185"/>
      <c r="Y27" s="32"/>
      <c r="Z27" s="33"/>
      <c r="AA27" s="33"/>
      <c r="AB27" s="34"/>
      <c r="IU27"/>
    </row>
    <row r="28" spans="1:255" s="10" customFormat="1" ht="16.5" customHeight="1">
      <c r="A28" s="98" t="s">
        <v>57</v>
      </c>
      <c r="B28" s="99">
        <v>384.226</v>
      </c>
      <c r="C28" s="100">
        <f t="shared" si="28"/>
        <v>5375.55</v>
      </c>
      <c r="D28" s="101">
        <f t="shared" si="29"/>
        <v>3855</v>
      </c>
      <c r="E28" s="102">
        <v>1038</v>
      </c>
      <c r="F28" s="103">
        <v>2817</v>
      </c>
      <c r="G28" s="104">
        <f t="shared" si="30"/>
        <v>144.55</v>
      </c>
      <c r="H28" s="104">
        <v>16</v>
      </c>
      <c r="I28" s="145">
        <v>128.55</v>
      </c>
      <c r="J28" s="146"/>
      <c r="K28" s="102">
        <f t="shared" si="31"/>
        <v>1376</v>
      </c>
      <c r="L28" s="102"/>
      <c r="M28" s="147"/>
      <c r="N28" s="148">
        <v>1376</v>
      </c>
      <c r="O28" s="149">
        <f t="shared" si="32"/>
        <v>1392</v>
      </c>
      <c r="P28" s="150" t="s">
        <v>58</v>
      </c>
      <c r="Q28" s="197">
        <v>7904.537</v>
      </c>
      <c r="R28" s="198" t="s">
        <v>59</v>
      </c>
      <c r="S28" s="199"/>
      <c r="T28" s="200">
        <v>6512.537</v>
      </c>
      <c r="U28" s="183">
        <f t="shared" si="3"/>
        <v>651.2537</v>
      </c>
      <c r="V28" s="201" t="s">
        <v>60</v>
      </c>
      <c r="W28" s="30"/>
      <c r="X28" s="185"/>
      <c r="Y28" s="32"/>
      <c r="Z28" s="33"/>
      <c r="AA28" s="33"/>
      <c r="AB28" s="34"/>
      <c r="IU28"/>
    </row>
    <row r="29" spans="1:255" s="10" customFormat="1" ht="16.5" customHeight="1" hidden="1">
      <c r="A29" s="98" t="s">
        <v>61</v>
      </c>
      <c r="B29" s="99">
        <f aca="true" t="shared" si="33" ref="B29:O29">SUM(B30:B48)</f>
        <v>252.856</v>
      </c>
      <c r="C29" s="100">
        <f t="shared" si="33"/>
        <v>29331.813045600007</v>
      </c>
      <c r="D29" s="101">
        <f t="shared" si="33"/>
        <v>29331.813045600007</v>
      </c>
      <c r="E29" s="102">
        <f t="shared" si="33"/>
        <v>7006.1996256</v>
      </c>
      <c r="F29" s="103">
        <f t="shared" si="33"/>
        <v>22325.61342</v>
      </c>
      <c r="G29" s="104">
        <f t="shared" si="33"/>
        <v>0</v>
      </c>
      <c r="H29" s="104">
        <f t="shared" si="33"/>
        <v>0</v>
      </c>
      <c r="I29" s="145">
        <f t="shared" si="33"/>
        <v>0</v>
      </c>
      <c r="J29" s="146">
        <f t="shared" si="33"/>
        <v>0</v>
      </c>
      <c r="K29" s="102">
        <f t="shared" si="33"/>
        <v>0</v>
      </c>
      <c r="L29" s="102">
        <f t="shared" si="33"/>
        <v>0</v>
      </c>
      <c r="M29" s="147">
        <f t="shared" si="33"/>
        <v>0</v>
      </c>
      <c r="N29" s="148">
        <f t="shared" si="33"/>
        <v>0</v>
      </c>
      <c r="O29" s="149">
        <f t="shared" si="33"/>
        <v>0</v>
      </c>
      <c r="P29" s="150"/>
      <c r="Q29" s="197">
        <f aca="true" t="shared" si="34" ref="Q29:T29">SUM(Q30:Q48)</f>
        <v>87</v>
      </c>
      <c r="R29" s="198"/>
      <c r="S29" s="199">
        <f t="shared" si="34"/>
        <v>0</v>
      </c>
      <c r="T29" s="200">
        <f t="shared" si="34"/>
        <v>87</v>
      </c>
      <c r="U29" s="183">
        <f t="shared" si="3"/>
        <v>8.7</v>
      </c>
      <c r="V29" s="201"/>
      <c r="W29" s="30"/>
      <c r="X29" s="185"/>
      <c r="Y29" s="32"/>
      <c r="Z29" s="33"/>
      <c r="AA29" s="33"/>
      <c r="AB29" s="34"/>
      <c r="IU29"/>
    </row>
    <row r="30" spans="1:255" s="10" customFormat="1" ht="15" customHeight="1" hidden="1">
      <c r="A30" s="98" t="s">
        <v>62</v>
      </c>
      <c r="B30" s="99">
        <v>4.2</v>
      </c>
      <c r="C30" s="100">
        <f aca="true" t="shared" si="35" ref="C30:C48">SUM(D30+G30+K30)</f>
        <v>1089.4852272</v>
      </c>
      <c r="D30" s="101">
        <f aca="true" t="shared" si="36" ref="D30:D48">E30+F30</f>
        <v>1089.4852272</v>
      </c>
      <c r="E30" s="102">
        <v>252.79710719999997</v>
      </c>
      <c r="F30" s="103">
        <v>836.6881200000001</v>
      </c>
      <c r="G30" s="104">
        <f aca="true" t="shared" si="37" ref="G30:G48">SUM(H30+I30+J30)</f>
        <v>0</v>
      </c>
      <c r="H30" s="104"/>
      <c r="I30" s="145"/>
      <c r="J30" s="146"/>
      <c r="K30" s="102">
        <f aca="true" t="shared" si="38" ref="K30:K48">L30+M30+N30</f>
        <v>0</v>
      </c>
      <c r="L30" s="102"/>
      <c r="M30" s="147"/>
      <c r="N30" s="148"/>
      <c r="O30" s="149">
        <f aca="true" t="shared" si="39" ref="O30:O48">H30+J30+L30+N30</f>
        <v>0</v>
      </c>
      <c r="P30" s="150"/>
      <c r="Q30" s="197"/>
      <c r="R30" s="198"/>
      <c r="S30" s="199"/>
      <c r="T30" s="200"/>
      <c r="U30" s="183">
        <f t="shared" si="3"/>
        <v>0</v>
      </c>
      <c r="V30" s="201"/>
      <c r="W30" s="30"/>
      <c r="X30" s="185"/>
      <c r="Y30" s="32"/>
      <c r="Z30" s="33"/>
      <c r="AA30" s="33"/>
      <c r="AB30" s="34"/>
      <c r="IU30"/>
    </row>
    <row r="31" spans="1:255" s="10" customFormat="1" ht="16.5" customHeight="1" hidden="1">
      <c r="A31" s="98" t="s">
        <v>63</v>
      </c>
      <c r="B31" s="99">
        <v>22</v>
      </c>
      <c r="C31" s="100">
        <f t="shared" si="35"/>
        <v>1240.4054352000003</v>
      </c>
      <c r="D31" s="101">
        <f t="shared" si="36"/>
        <v>1240.4054352000003</v>
      </c>
      <c r="E31" s="102">
        <v>289.06667519999996</v>
      </c>
      <c r="F31" s="103">
        <v>951.3387600000002</v>
      </c>
      <c r="G31" s="104">
        <f t="shared" si="37"/>
        <v>0</v>
      </c>
      <c r="H31" s="104"/>
      <c r="I31" s="145"/>
      <c r="J31" s="146"/>
      <c r="K31" s="102">
        <f t="shared" si="38"/>
        <v>0</v>
      </c>
      <c r="L31" s="102"/>
      <c r="M31" s="147"/>
      <c r="N31" s="148"/>
      <c r="O31" s="149">
        <f t="shared" si="39"/>
        <v>0</v>
      </c>
      <c r="P31" s="150"/>
      <c r="Q31" s="197"/>
      <c r="R31" s="198"/>
      <c r="S31" s="199"/>
      <c r="T31" s="200"/>
      <c r="U31" s="183">
        <f t="shared" si="3"/>
        <v>0</v>
      </c>
      <c r="V31" s="201"/>
      <c r="W31" s="30"/>
      <c r="X31" s="185"/>
      <c r="Y31" s="32"/>
      <c r="Z31" s="33"/>
      <c r="AA31" s="33"/>
      <c r="AB31" s="34"/>
      <c r="IU31"/>
    </row>
    <row r="32" spans="1:255" s="10" customFormat="1" ht="16.5" customHeight="1" hidden="1">
      <c r="A32" s="98" t="s">
        <v>64</v>
      </c>
      <c r="B32" s="99"/>
      <c r="C32" s="100">
        <f t="shared" si="35"/>
        <v>1128.0205512000002</v>
      </c>
      <c r="D32" s="101">
        <f t="shared" si="36"/>
        <v>1128.0205512000002</v>
      </c>
      <c r="E32" s="102">
        <v>259.1603712</v>
      </c>
      <c r="F32" s="103">
        <v>868.8601800000001</v>
      </c>
      <c r="G32" s="104">
        <f t="shared" si="37"/>
        <v>0</v>
      </c>
      <c r="H32" s="104"/>
      <c r="I32" s="145"/>
      <c r="J32" s="146"/>
      <c r="K32" s="102">
        <f t="shared" si="38"/>
        <v>0</v>
      </c>
      <c r="L32" s="102"/>
      <c r="M32" s="147"/>
      <c r="N32" s="148"/>
      <c r="O32" s="149">
        <f t="shared" si="39"/>
        <v>0</v>
      </c>
      <c r="P32" s="150"/>
      <c r="Q32" s="197"/>
      <c r="R32" s="198"/>
      <c r="S32" s="199"/>
      <c r="T32" s="200"/>
      <c r="U32" s="183">
        <f t="shared" si="3"/>
        <v>0</v>
      </c>
      <c r="V32" s="201"/>
      <c r="W32" s="30"/>
      <c r="X32" s="185"/>
      <c r="Y32" s="32"/>
      <c r="Z32" s="33"/>
      <c r="AA32" s="33"/>
      <c r="AB32" s="34"/>
      <c r="IU32"/>
    </row>
    <row r="33" spans="1:255" s="10" customFormat="1" ht="16.5" customHeight="1" hidden="1">
      <c r="A33" s="98" t="s">
        <v>65</v>
      </c>
      <c r="B33" s="99"/>
      <c r="C33" s="100">
        <f t="shared" si="35"/>
        <v>1854.4522680000002</v>
      </c>
      <c r="D33" s="101">
        <f t="shared" si="36"/>
        <v>1854.4522680000002</v>
      </c>
      <c r="E33" s="102">
        <v>431.38156799999996</v>
      </c>
      <c r="F33" s="103">
        <v>1423.0707000000002</v>
      </c>
      <c r="G33" s="104">
        <f t="shared" si="37"/>
        <v>0</v>
      </c>
      <c r="H33" s="104"/>
      <c r="I33" s="145"/>
      <c r="J33" s="146"/>
      <c r="K33" s="102">
        <f t="shared" si="38"/>
        <v>0</v>
      </c>
      <c r="L33" s="102"/>
      <c r="M33" s="147"/>
      <c r="N33" s="148"/>
      <c r="O33" s="149">
        <f t="shared" si="39"/>
        <v>0</v>
      </c>
      <c r="P33" s="150"/>
      <c r="Q33" s="197"/>
      <c r="R33" s="198"/>
      <c r="S33" s="199"/>
      <c r="T33" s="200"/>
      <c r="U33" s="183">
        <f t="shared" si="3"/>
        <v>0</v>
      </c>
      <c r="V33" s="201"/>
      <c r="W33" s="30"/>
      <c r="X33" s="185"/>
      <c r="Y33" s="32"/>
      <c r="Z33" s="33"/>
      <c r="AA33" s="33"/>
      <c r="AB33" s="34"/>
      <c r="IU33"/>
    </row>
    <row r="34" spans="1:255" s="10" customFormat="1" ht="16.5" customHeight="1" hidden="1">
      <c r="A34" s="98" t="s">
        <v>66</v>
      </c>
      <c r="B34" s="99"/>
      <c r="C34" s="100">
        <f t="shared" si="35"/>
        <v>1992.1993823999999</v>
      </c>
      <c r="D34" s="101">
        <f t="shared" si="36"/>
        <v>1992.1993823999999</v>
      </c>
      <c r="E34" s="102">
        <v>443.85738239999995</v>
      </c>
      <c r="F34" s="103">
        <v>1548.3419999999999</v>
      </c>
      <c r="G34" s="104">
        <f t="shared" si="37"/>
        <v>0</v>
      </c>
      <c r="H34" s="104"/>
      <c r="I34" s="145"/>
      <c r="J34" s="146"/>
      <c r="K34" s="102">
        <f t="shared" si="38"/>
        <v>0</v>
      </c>
      <c r="L34" s="102"/>
      <c r="M34" s="147"/>
      <c r="N34" s="148"/>
      <c r="O34" s="149">
        <f t="shared" si="39"/>
        <v>0</v>
      </c>
      <c r="P34" s="150"/>
      <c r="Q34" s="197"/>
      <c r="R34" s="198"/>
      <c r="S34" s="199"/>
      <c r="T34" s="200"/>
      <c r="U34" s="183">
        <f t="shared" si="3"/>
        <v>0</v>
      </c>
      <c r="V34" s="201"/>
      <c r="W34" s="30"/>
      <c r="X34" s="185"/>
      <c r="Y34" s="32"/>
      <c r="Z34" s="33"/>
      <c r="AA34" s="33"/>
      <c r="AB34" s="34"/>
      <c r="IU34"/>
    </row>
    <row r="35" spans="1:255" s="10" customFormat="1" ht="16.5" customHeight="1" hidden="1">
      <c r="A35" s="98" t="s">
        <v>67</v>
      </c>
      <c r="B35" s="99"/>
      <c r="C35" s="100">
        <f t="shared" si="35"/>
        <v>1101.9635712</v>
      </c>
      <c r="D35" s="101">
        <f t="shared" si="36"/>
        <v>1101.9635712</v>
      </c>
      <c r="E35" s="102">
        <v>258.0074112</v>
      </c>
      <c r="F35" s="103">
        <v>843.9561599999998</v>
      </c>
      <c r="G35" s="104">
        <f t="shared" si="37"/>
        <v>0</v>
      </c>
      <c r="H35" s="104"/>
      <c r="I35" s="145"/>
      <c r="J35" s="146"/>
      <c r="K35" s="102">
        <f t="shared" si="38"/>
        <v>0</v>
      </c>
      <c r="L35" s="102"/>
      <c r="M35" s="147"/>
      <c r="N35" s="148"/>
      <c r="O35" s="149">
        <f t="shared" si="39"/>
        <v>0</v>
      </c>
      <c r="P35" s="150"/>
      <c r="Q35" s="197"/>
      <c r="R35" s="198"/>
      <c r="S35" s="199"/>
      <c r="T35" s="200"/>
      <c r="U35" s="183">
        <f t="shared" si="3"/>
        <v>0</v>
      </c>
      <c r="V35" s="201"/>
      <c r="W35" s="30"/>
      <c r="X35" s="185"/>
      <c r="Y35" s="32"/>
      <c r="Z35" s="33"/>
      <c r="AA35" s="33"/>
      <c r="AB35" s="34"/>
      <c r="IU35"/>
    </row>
    <row r="36" spans="1:255" s="10" customFormat="1" ht="16.5" customHeight="1" hidden="1">
      <c r="A36" s="98" t="s">
        <v>68</v>
      </c>
      <c r="B36" s="99"/>
      <c r="C36" s="100">
        <f t="shared" si="35"/>
        <v>847.7479655999999</v>
      </c>
      <c r="D36" s="101">
        <f t="shared" si="36"/>
        <v>847.7479655999999</v>
      </c>
      <c r="E36" s="102">
        <v>197.0355456</v>
      </c>
      <c r="F36" s="103">
        <v>650.71242</v>
      </c>
      <c r="G36" s="104">
        <f t="shared" si="37"/>
        <v>0</v>
      </c>
      <c r="H36" s="104"/>
      <c r="I36" s="145"/>
      <c r="J36" s="146"/>
      <c r="K36" s="102">
        <f t="shared" si="38"/>
        <v>0</v>
      </c>
      <c r="L36" s="102"/>
      <c r="M36" s="147"/>
      <c r="N36" s="148"/>
      <c r="O36" s="149">
        <f t="shared" si="39"/>
        <v>0</v>
      </c>
      <c r="P36" s="150"/>
      <c r="Q36" s="197"/>
      <c r="R36" s="198"/>
      <c r="S36" s="199"/>
      <c r="T36" s="200"/>
      <c r="U36" s="183">
        <f t="shared" si="3"/>
        <v>0</v>
      </c>
      <c r="V36" s="201"/>
      <c r="W36" s="30"/>
      <c r="X36" s="185"/>
      <c r="Y36" s="32"/>
      <c r="Z36" s="33"/>
      <c r="AA36" s="33"/>
      <c r="AB36" s="34"/>
      <c r="IU36"/>
    </row>
    <row r="37" spans="1:255" s="10" customFormat="1" ht="16.5" customHeight="1">
      <c r="A37" s="98" t="s">
        <v>69</v>
      </c>
      <c r="B37" s="99">
        <v>26.334</v>
      </c>
      <c r="C37" s="100">
        <f t="shared" si="35"/>
        <v>851.7461423999999</v>
      </c>
      <c r="D37" s="101">
        <f t="shared" si="36"/>
        <v>851.7461423999999</v>
      </c>
      <c r="E37" s="102">
        <v>197.6797824</v>
      </c>
      <c r="F37" s="103">
        <v>654.0663599999999</v>
      </c>
      <c r="G37" s="104">
        <f t="shared" si="37"/>
        <v>0</v>
      </c>
      <c r="H37" s="104"/>
      <c r="I37" s="145"/>
      <c r="J37" s="146"/>
      <c r="K37" s="102">
        <f t="shared" si="38"/>
        <v>0</v>
      </c>
      <c r="L37" s="102"/>
      <c r="M37" s="147"/>
      <c r="N37" s="148"/>
      <c r="O37" s="149">
        <f t="shared" si="39"/>
        <v>0</v>
      </c>
      <c r="P37" s="150"/>
      <c r="Q37" s="197">
        <v>87</v>
      </c>
      <c r="R37" s="198" t="s">
        <v>70</v>
      </c>
      <c r="S37" s="199"/>
      <c r="T37" s="200">
        <v>87</v>
      </c>
      <c r="U37" s="183">
        <f t="shared" si="3"/>
        <v>8.7</v>
      </c>
      <c r="V37" s="201" t="s">
        <v>71</v>
      </c>
      <c r="W37" s="30"/>
      <c r="X37" s="185"/>
      <c r="Y37" s="32"/>
      <c r="Z37" s="33"/>
      <c r="AA37" s="33"/>
      <c r="AB37" s="34"/>
      <c r="IU37"/>
    </row>
    <row r="38" spans="1:255" s="10" customFormat="1" ht="16.5" customHeight="1" hidden="1">
      <c r="A38" s="98" t="s">
        <v>72</v>
      </c>
      <c r="B38" s="99"/>
      <c r="C38" s="100">
        <f t="shared" si="35"/>
        <v>1670.8438608</v>
      </c>
      <c r="D38" s="101">
        <f t="shared" si="36"/>
        <v>1670.8438608</v>
      </c>
      <c r="E38" s="102">
        <v>387.28654080000007</v>
      </c>
      <c r="F38" s="103">
        <v>1283.55732</v>
      </c>
      <c r="G38" s="104">
        <f t="shared" si="37"/>
        <v>0</v>
      </c>
      <c r="H38" s="104"/>
      <c r="I38" s="145"/>
      <c r="J38" s="146"/>
      <c r="K38" s="102">
        <f t="shared" si="38"/>
        <v>0</v>
      </c>
      <c r="L38" s="102"/>
      <c r="M38" s="147"/>
      <c r="N38" s="148"/>
      <c r="O38" s="149">
        <f t="shared" si="39"/>
        <v>0</v>
      </c>
      <c r="P38" s="150"/>
      <c r="Q38" s="197"/>
      <c r="R38" s="198"/>
      <c r="S38" s="199"/>
      <c r="T38" s="200"/>
      <c r="U38" s="183">
        <f t="shared" si="3"/>
        <v>0</v>
      </c>
      <c r="V38" s="201"/>
      <c r="W38" s="30"/>
      <c r="X38" s="185"/>
      <c r="Y38" s="32"/>
      <c r="Z38" s="33"/>
      <c r="AA38" s="33"/>
      <c r="AB38" s="34"/>
      <c r="IU38"/>
    </row>
    <row r="39" spans="1:255" s="10" customFormat="1" ht="16.5" customHeight="1" hidden="1">
      <c r="A39" s="98" t="s">
        <v>73</v>
      </c>
      <c r="B39" s="99"/>
      <c r="C39" s="100">
        <f t="shared" si="35"/>
        <v>0</v>
      </c>
      <c r="D39" s="101">
        <f t="shared" si="36"/>
        <v>0</v>
      </c>
      <c r="E39" s="102"/>
      <c r="F39" s="103"/>
      <c r="G39" s="104">
        <f t="shared" si="37"/>
        <v>0</v>
      </c>
      <c r="H39" s="104"/>
      <c r="I39" s="145"/>
      <c r="J39" s="146"/>
      <c r="K39" s="102">
        <f t="shared" si="38"/>
        <v>0</v>
      </c>
      <c r="L39" s="102"/>
      <c r="M39" s="147"/>
      <c r="N39" s="148"/>
      <c r="O39" s="149">
        <f t="shared" si="39"/>
        <v>0</v>
      </c>
      <c r="P39" s="150"/>
      <c r="Q39" s="197"/>
      <c r="R39" s="198"/>
      <c r="S39" s="199"/>
      <c r="T39" s="200"/>
      <c r="U39" s="183">
        <f t="shared" si="3"/>
        <v>0</v>
      </c>
      <c r="V39" s="201"/>
      <c r="W39" s="30"/>
      <c r="X39" s="185"/>
      <c r="Y39" s="32"/>
      <c r="Z39" s="33"/>
      <c r="AA39" s="33"/>
      <c r="AB39" s="34"/>
      <c r="IU39"/>
    </row>
    <row r="40" spans="1:255" s="10" customFormat="1" ht="16.5" customHeight="1" hidden="1">
      <c r="A40" s="98" t="s">
        <v>74</v>
      </c>
      <c r="B40" s="99"/>
      <c r="C40" s="100">
        <f t="shared" si="35"/>
        <v>1243.6044768000002</v>
      </c>
      <c r="D40" s="101">
        <f t="shared" si="36"/>
        <v>1243.6044768000002</v>
      </c>
      <c r="E40" s="102">
        <v>289.2711168</v>
      </c>
      <c r="F40" s="103">
        <v>954.3333600000001</v>
      </c>
      <c r="G40" s="104">
        <f t="shared" si="37"/>
        <v>0</v>
      </c>
      <c r="H40" s="104"/>
      <c r="I40" s="145"/>
      <c r="J40" s="146"/>
      <c r="K40" s="102">
        <f t="shared" si="38"/>
        <v>0</v>
      </c>
      <c r="L40" s="102"/>
      <c r="M40" s="147"/>
      <c r="N40" s="148"/>
      <c r="O40" s="149">
        <f t="shared" si="39"/>
        <v>0</v>
      </c>
      <c r="P40" s="150"/>
      <c r="Q40" s="197"/>
      <c r="R40" s="198"/>
      <c r="S40" s="199"/>
      <c r="T40" s="200"/>
      <c r="U40" s="183">
        <f t="shared" si="3"/>
        <v>0</v>
      </c>
      <c r="V40" s="201"/>
      <c r="W40" s="30"/>
      <c r="X40" s="185"/>
      <c r="Y40" s="32"/>
      <c r="Z40" s="33"/>
      <c r="AA40" s="33"/>
      <c r="AB40" s="34"/>
      <c r="IU40"/>
    </row>
    <row r="41" spans="1:255" s="10" customFormat="1" ht="16.5" customHeight="1" hidden="1">
      <c r="A41" s="98" t="s">
        <v>75</v>
      </c>
      <c r="B41" s="99">
        <v>3.618</v>
      </c>
      <c r="C41" s="100">
        <f t="shared" si="35"/>
        <v>817.5750048000001</v>
      </c>
      <c r="D41" s="101">
        <f t="shared" si="36"/>
        <v>817.5750048000001</v>
      </c>
      <c r="E41" s="102">
        <v>190.7941248</v>
      </c>
      <c r="F41" s="103">
        <v>626.7808800000001</v>
      </c>
      <c r="G41" s="104">
        <f t="shared" si="37"/>
        <v>0</v>
      </c>
      <c r="H41" s="104"/>
      <c r="I41" s="145"/>
      <c r="J41" s="146"/>
      <c r="K41" s="102">
        <f t="shared" si="38"/>
        <v>0</v>
      </c>
      <c r="L41" s="102"/>
      <c r="M41" s="147"/>
      <c r="N41" s="148"/>
      <c r="O41" s="149">
        <f t="shared" si="39"/>
        <v>0</v>
      </c>
      <c r="P41" s="150"/>
      <c r="Q41" s="197"/>
      <c r="R41" s="198"/>
      <c r="S41" s="199"/>
      <c r="T41" s="200"/>
      <c r="U41" s="183">
        <f t="shared" si="3"/>
        <v>0</v>
      </c>
      <c r="V41" s="201"/>
      <c r="W41" s="30"/>
      <c r="X41" s="185"/>
      <c r="Y41" s="32"/>
      <c r="Z41" s="33"/>
      <c r="AA41" s="33"/>
      <c r="AB41" s="34"/>
      <c r="IU41"/>
    </row>
    <row r="42" spans="1:255" s="10" customFormat="1" ht="16.5" customHeight="1" hidden="1">
      <c r="A42" s="98" t="s">
        <v>76</v>
      </c>
      <c r="B42" s="99"/>
      <c r="C42" s="100">
        <f t="shared" si="35"/>
        <v>5539.1628096</v>
      </c>
      <c r="D42" s="101">
        <f t="shared" si="36"/>
        <v>5539.1628096</v>
      </c>
      <c r="E42" s="102">
        <v>1490.9692896</v>
      </c>
      <c r="F42" s="103">
        <v>4048.1935200000003</v>
      </c>
      <c r="G42" s="104">
        <f t="shared" si="37"/>
        <v>0</v>
      </c>
      <c r="H42" s="104"/>
      <c r="I42" s="145"/>
      <c r="J42" s="146"/>
      <c r="K42" s="102">
        <f t="shared" si="38"/>
        <v>0</v>
      </c>
      <c r="L42" s="102"/>
      <c r="M42" s="147"/>
      <c r="N42" s="148"/>
      <c r="O42" s="149">
        <f t="shared" si="39"/>
        <v>0</v>
      </c>
      <c r="P42" s="150"/>
      <c r="Q42" s="197"/>
      <c r="R42" s="198"/>
      <c r="S42" s="199"/>
      <c r="T42" s="200"/>
      <c r="U42" s="183">
        <f t="shared" si="3"/>
        <v>0</v>
      </c>
      <c r="V42" s="201"/>
      <c r="W42" s="30"/>
      <c r="X42" s="185"/>
      <c r="Y42" s="32"/>
      <c r="Z42" s="33"/>
      <c r="AA42" s="33"/>
      <c r="AB42" s="34"/>
      <c r="IU42"/>
    </row>
    <row r="43" spans="1:255" s="10" customFormat="1" ht="16.5" customHeight="1" hidden="1">
      <c r="A43" s="98" t="s">
        <v>77</v>
      </c>
      <c r="B43" s="99"/>
      <c r="C43" s="100">
        <f t="shared" si="35"/>
        <v>1930.0182624000004</v>
      </c>
      <c r="D43" s="101">
        <f t="shared" si="36"/>
        <v>1930.0182624000004</v>
      </c>
      <c r="E43" s="102">
        <v>449.81034239999985</v>
      </c>
      <c r="F43" s="103">
        <v>1480.2079200000005</v>
      </c>
      <c r="G43" s="104">
        <f t="shared" si="37"/>
        <v>0</v>
      </c>
      <c r="H43" s="104"/>
      <c r="I43" s="145"/>
      <c r="J43" s="146"/>
      <c r="K43" s="102">
        <f t="shared" si="38"/>
        <v>0</v>
      </c>
      <c r="L43" s="102"/>
      <c r="M43" s="147"/>
      <c r="N43" s="148"/>
      <c r="O43" s="149">
        <f t="shared" si="39"/>
        <v>0</v>
      </c>
      <c r="P43" s="150"/>
      <c r="Q43" s="197"/>
      <c r="R43" s="198"/>
      <c r="S43" s="199"/>
      <c r="T43" s="200"/>
      <c r="U43" s="183">
        <f t="shared" si="3"/>
        <v>0</v>
      </c>
      <c r="V43" s="201"/>
      <c r="W43" s="30"/>
      <c r="X43" s="185"/>
      <c r="Y43" s="32"/>
      <c r="Z43" s="33"/>
      <c r="AA43" s="33"/>
      <c r="AB43" s="34"/>
      <c r="IU43"/>
    </row>
    <row r="44" spans="1:255" s="10" customFormat="1" ht="16.5" customHeight="1" hidden="1">
      <c r="A44" s="98" t="s">
        <v>78</v>
      </c>
      <c r="B44" s="99"/>
      <c r="C44" s="100">
        <f t="shared" si="35"/>
        <v>1571.1656807999998</v>
      </c>
      <c r="D44" s="101">
        <f t="shared" si="36"/>
        <v>1571.1656807999998</v>
      </c>
      <c r="E44" s="102">
        <v>365.9159808</v>
      </c>
      <c r="F44" s="103">
        <v>1205.2496999999998</v>
      </c>
      <c r="G44" s="104">
        <f t="shared" si="37"/>
        <v>0</v>
      </c>
      <c r="H44" s="104"/>
      <c r="I44" s="145"/>
      <c r="J44" s="146"/>
      <c r="K44" s="102">
        <f t="shared" si="38"/>
        <v>0</v>
      </c>
      <c r="L44" s="102"/>
      <c r="M44" s="147"/>
      <c r="N44" s="148"/>
      <c r="O44" s="149">
        <f t="shared" si="39"/>
        <v>0</v>
      </c>
      <c r="P44" s="150"/>
      <c r="Q44" s="197"/>
      <c r="R44" s="198"/>
      <c r="S44" s="199"/>
      <c r="T44" s="200"/>
      <c r="U44" s="183">
        <f t="shared" si="3"/>
        <v>0</v>
      </c>
      <c r="V44" s="201"/>
      <c r="W44" s="30"/>
      <c r="X44" s="185"/>
      <c r="Y44" s="32"/>
      <c r="Z44" s="33"/>
      <c r="AA44" s="33"/>
      <c r="AB44" s="34"/>
      <c r="IU44"/>
    </row>
    <row r="45" spans="1:255" s="10" customFormat="1" ht="16.5" customHeight="1" hidden="1">
      <c r="A45" s="98" t="s">
        <v>79</v>
      </c>
      <c r="B45" s="99"/>
      <c r="C45" s="100">
        <f t="shared" si="35"/>
        <v>2383.2180960000005</v>
      </c>
      <c r="D45" s="101">
        <f t="shared" si="36"/>
        <v>2383.2180960000005</v>
      </c>
      <c r="E45" s="102">
        <v>555.3596160000001</v>
      </c>
      <c r="F45" s="103">
        <v>1827.8584800000006</v>
      </c>
      <c r="G45" s="104">
        <f t="shared" si="37"/>
        <v>0</v>
      </c>
      <c r="H45" s="104"/>
      <c r="I45" s="145"/>
      <c r="J45" s="146"/>
      <c r="K45" s="102">
        <f t="shared" si="38"/>
        <v>0</v>
      </c>
      <c r="L45" s="102"/>
      <c r="M45" s="147"/>
      <c r="N45" s="148"/>
      <c r="O45" s="149">
        <f t="shared" si="39"/>
        <v>0</v>
      </c>
      <c r="P45" s="150"/>
      <c r="Q45" s="197"/>
      <c r="R45" s="198"/>
      <c r="S45" s="199"/>
      <c r="T45" s="200"/>
      <c r="U45" s="183">
        <f t="shared" si="3"/>
        <v>0</v>
      </c>
      <c r="V45" s="201"/>
      <c r="W45" s="30"/>
      <c r="X45" s="185"/>
      <c r="Y45" s="32"/>
      <c r="Z45" s="33"/>
      <c r="AA45" s="33"/>
      <c r="AB45" s="34"/>
      <c r="IU45"/>
    </row>
    <row r="46" spans="1:255" s="10" customFormat="1" ht="16.5" customHeight="1" hidden="1">
      <c r="A46" s="98" t="s">
        <v>80</v>
      </c>
      <c r="B46" s="99">
        <v>48.204</v>
      </c>
      <c r="C46" s="100">
        <f t="shared" si="35"/>
        <v>1212.6385392000002</v>
      </c>
      <c r="D46" s="101">
        <f t="shared" si="36"/>
        <v>1212.6385392000002</v>
      </c>
      <c r="E46" s="102">
        <v>282.4833792</v>
      </c>
      <c r="F46" s="103">
        <v>930.1551600000001</v>
      </c>
      <c r="G46" s="104">
        <f t="shared" si="37"/>
        <v>0</v>
      </c>
      <c r="H46" s="104"/>
      <c r="I46" s="145"/>
      <c r="J46" s="146"/>
      <c r="K46" s="102">
        <f t="shared" si="38"/>
        <v>0</v>
      </c>
      <c r="L46" s="102"/>
      <c r="M46" s="147"/>
      <c r="N46" s="148"/>
      <c r="O46" s="149">
        <f t="shared" si="39"/>
        <v>0</v>
      </c>
      <c r="P46" s="150"/>
      <c r="Q46" s="197"/>
      <c r="R46" s="198"/>
      <c r="S46" s="199"/>
      <c r="T46" s="200"/>
      <c r="U46" s="183">
        <f t="shared" si="3"/>
        <v>0</v>
      </c>
      <c r="V46" s="201"/>
      <c r="W46" s="30"/>
      <c r="X46" s="185"/>
      <c r="Y46" s="32"/>
      <c r="Z46" s="33"/>
      <c r="AA46" s="33"/>
      <c r="AB46" s="34"/>
      <c r="IU46"/>
    </row>
    <row r="47" spans="1:255" s="10" customFormat="1" ht="16.5" customHeight="1" hidden="1">
      <c r="A47" s="98" t="s">
        <v>81</v>
      </c>
      <c r="B47" s="99">
        <v>148.5</v>
      </c>
      <c r="C47" s="100">
        <f t="shared" si="35"/>
        <v>2296.3411992</v>
      </c>
      <c r="D47" s="101">
        <f t="shared" si="36"/>
        <v>2296.3411992</v>
      </c>
      <c r="E47" s="102">
        <v>534.5342592</v>
      </c>
      <c r="F47" s="103">
        <v>1761.8069400000004</v>
      </c>
      <c r="G47" s="104">
        <f t="shared" si="37"/>
        <v>0</v>
      </c>
      <c r="H47" s="104"/>
      <c r="I47" s="145"/>
      <c r="J47" s="146"/>
      <c r="K47" s="102">
        <f t="shared" si="38"/>
        <v>0</v>
      </c>
      <c r="L47" s="102"/>
      <c r="M47" s="147"/>
      <c r="N47" s="148"/>
      <c r="O47" s="149">
        <f t="shared" si="39"/>
        <v>0</v>
      </c>
      <c r="P47" s="150"/>
      <c r="Q47" s="197"/>
      <c r="R47" s="198"/>
      <c r="S47" s="199"/>
      <c r="T47" s="200"/>
      <c r="U47" s="183">
        <f t="shared" si="3"/>
        <v>0</v>
      </c>
      <c r="V47" s="201"/>
      <c r="W47" s="30"/>
      <c r="X47" s="185"/>
      <c r="Y47" s="32"/>
      <c r="Z47" s="33"/>
      <c r="AA47" s="33"/>
      <c r="AB47" s="34"/>
      <c r="IU47"/>
    </row>
    <row r="48" spans="1:255" s="10" customFormat="1" ht="16.5" customHeight="1" hidden="1">
      <c r="A48" s="98" t="s">
        <v>82</v>
      </c>
      <c r="B48" s="99"/>
      <c r="C48" s="100">
        <f t="shared" si="35"/>
        <v>561.2245728</v>
      </c>
      <c r="D48" s="101">
        <f t="shared" si="36"/>
        <v>561.2245728</v>
      </c>
      <c r="E48" s="102">
        <v>130.7891328</v>
      </c>
      <c r="F48" s="103">
        <v>430.4354400000001</v>
      </c>
      <c r="G48" s="104">
        <f t="shared" si="37"/>
        <v>0</v>
      </c>
      <c r="H48" s="104"/>
      <c r="I48" s="145"/>
      <c r="J48" s="146"/>
      <c r="K48" s="102">
        <f t="shared" si="38"/>
        <v>0</v>
      </c>
      <c r="L48" s="102"/>
      <c r="M48" s="147"/>
      <c r="N48" s="148"/>
      <c r="O48" s="149">
        <f t="shared" si="39"/>
        <v>0</v>
      </c>
      <c r="P48" s="150"/>
      <c r="Q48" s="197"/>
      <c r="R48" s="198"/>
      <c r="S48" s="199"/>
      <c r="T48" s="200"/>
      <c r="U48" s="183">
        <f t="shared" si="3"/>
        <v>0</v>
      </c>
      <c r="V48" s="201"/>
      <c r="W48" s="30"/>
      <c r="X48" s="185"/>
      <c r="Y48" s="32"/>
      <c r="Z48" s="33"/>
      <c r="AA48" s="33"/>
      <c r="AB48" s="34"/>
      <c r="IU48"/>
    </row>
    <row r="49" spans="1:255" s="10" customFormat="1" ht="16.5" customHeight="1" hidden="1">
      <c r="A49" s="98" t="s">
        <v>83</v>
      </c>
      <c r="B49" s="99">
        <f aca="true" t="shared" si="40" ref="B49:O49">SUM(B50:B51)</f>
        <v>62.654</v>
      </c>
      <c r="C49" s="100">
        <f t="shared" si="40"/>
        <v>25720.4766024</v>
      </c>
      <c r="D49" s="101">
        <f t="shared" si="40"/>
        <v>24920.4766024</v>
      </c>
      <c r="E49" s="102">
        <f t="shared" si="40"/>
        <v>759.7521023999998</v>
      </c>
      <c r="F49" s="103">
        <f t="shared" si="40"/>
        <v>24160.7245</v>
      </c>
      <c r="G49" s="104">
        <f t="shared" si="40"/>
        <v>0</v>
      </c>
      <c r="H49" s="104">
        <f t="shared" si="40"/>
        <v>0</v>
      </c>
      <c r="I49" s="145">
        <f t="shared" si="40"/>
        <v>0</v>
      </c>
      <c r="J49" s="146">
        <f t="shared" si="40"/>
        <v>0</v>
      </c>
      <c r="K49" s="102">
        <f t="shared" si="40"/>
        <v>800</v>
      </c>
      <c r="L49" s="102">
        <f t="shared" si="40"/>
        <v>0</v>
      </c>
      <c r="M49" s="147">
        <f t="shared" si="40"/>
        <v>180</v>
      </c>
      <c r="N49" s="148">
        <f t="shared" si="40"/>
        <v>620</v>
      </c>
      <c r="O49" s="149">
        <f t="shared" si="40"/>
        <v>22275</v>
      </c>
      <c r="P49" s="150"/>
      <c r="Q49" s="197">
        <f aca="true" t="shared" si="41" ref="Q49:T49">SUM(Q50:Q51)</f>
        <v>16985.29401</v>
      </c>
      <c r="R49" s="198"/>
      <c r="S49" s="199">
        <f t="shared" si="41"/>
        <v>5289.705989999999</v>
      </c>
      <c r="T49" s="200">
        <f t="shared" si="41"/>
        <v>0</v>
      </c>
      <c r="U49" s="183">
        <f t="shared" si="3"/>
        <v>0</v>
      </c>
      <c r="V49" s="201"/>
      <c r="W49" s="30"/>
      <c r="X49" s="185"/>
      <c r="Y49" s="32"/>
      <c r="Z49" s="33"/>
      <c r="AA49" s="33"/>
      <c r="AB49" s="34"/>
      <c r="IU49"/>
    </row>
    <row r="50" spans="1:255" s="10" customFormat="1" ht="16.5" customHeight="1" hidden="1">
      <c r="A50" s="98" t="s">
        <v>84</v>
      </c>
      <c r="B50" s="99">
        <v>62.654</v>
      </c>
      <c r="C50" s="100">
        <f aca="true" t="shared" si="42" ref="C50:C54">SUM(D50+G50+K50)</f>
        <v>3445.4766024</v>
      </c>
      <c r="D50" s="101">
        <f aca="true" t="shared" si="43" ref="D50:D54">E50+F50</f>
        <v>3265.4766024</v>
      </c>
      <c r="E50" s="102">
        <v>759.7521023999998</v>
      </c>
      <c r="F50" s="103">
        <v>2505.7245000000003</v>
      </c>
      <c r="G50" s="104">
        <f aca="true" t="shared" si="44" ref="G50:G54">SUM(H50+I50+J50)</f>
        <v>0</v>
      </c>
      <c r="H50" s="104"/>
      <c r="I50" s="145"/>
      <c r="J50" s="146"/>
      <c r="K50" s="102">
        <f aca="true" t="shared" si="45" ref="K50:K54">L50+M50+N50</f>
        <v>180</v>
      </c>
      <c r="L50" s="102"/>
      <c r="M50" s="147">
        <v>180</v>
      </c>
      <c r="N50" s="148"/>
      <c r="O50" s="149">
        <f>H50+J50+L50+N50</f>
        <v>0</v>
      </c>
      <c r="P50" s="150"/>
      <c r="Q50" s="197"/>
      <c r="R50" s="198"/>
      <c r="S50" s="199">
        <f aca="true" t="shared" si="46" ref="S50:S54">O50-Q50</f>
        <v>0</v>
      </c>
      <c r="T50" s="200"/>
      <c r="U50" s="183">
        <f t="shared" si="3"/>
        <v>0</v>
      </c>
      <c r="V50" s="201"/>
      <c r="W50" s="30"/>
      <c r="X50" s="185"/>
      <c r="Y50" s="32"/>
      <c r="Z50" s="33"/>
      <c r="AA50" s="33"/>
      <c r="AB50" s="34"/>
      <c r="IU50"/>
    </row>
    <row r="51" spans="1:255" s="10" customFormat="1" ht="16.5" customHeight="1" hidden="1">
      <c r="A51" s="98" t="s">
        <v>85</v>
      </c>
      <c r="B51" s="99"/>
      <c r="C51" s="100">
        <f t="shared" si="42"/>
        <v>22275</v>
      </c>
      <c r="D51" s="101">
        <f t="shared" si="43"/>
        <v>21655</v>
      </c>
      <c r="E51" s="102"/>
      <c r="F51" s="103">
        <v>21655</v>
      </c>
      <c r="G51" s="104">
        <f t="shared" si="44"/>
        <v>0</v>
      </c>
      <c r="H51" s="104"/>
      <c r="I51" s="145"/>
      <c r="J51" s="146"/>
      <c r="K51" s="102">
        <f t="shared" si="45"/>
        <v>620</v>
      </c>
      <c r="L51" s="102"/>
      <c r="M51" s="147"/>
      <c r="N51" s="148">
        <v>620</v>
      </c>
      <c r="O51" s="149">
        <f>H51+J51+L51+N51+F51</f>
        <v>22275</v>
      </c>
      <c r="P51" s="150" t="s">
        <v>86</v>
      </c>
      <c r="Q51" s="197">
        <v>16985.29401</v>
      </c>
      <c r="R51" s="198" t="s">
        <v>87</v>
      </c>
      <c r="S51" s="199">
        <f t="shared" si="46"/>
        <v>5289.705989999999</v>
      </c>
      <c r="T51" s="200"/>
      <c r="U51" s="183">
        <f t="shared" si="3"/>
        <v>0</v>
      </c>
      <c r="V51" s="201"/>
      <c r="W51" s="30"/>
      <c r="X51" s="185"/>
      <c r="Y51" s="32"/>
      <c r="Z51" s="33"/>
      <c r="AA51" s="33"/>
      <c r="AB51" s="34"/>
      <c r="IU51"/>
    </row>
    <row r="52" spans="1:255" s="10" customFormat="1" ht="16.5" customHeight="1" hidden="1">
      <c r="A52" s="98" t="s">
        <v>88</v>
      </c>
      <c r="B52" s="99">
        <f aca="true" t="shared" si="47" ref="B52:O52">SUM(B53:B54)</f>
        <v>0</v>
      </c>
      <c r="C52" s="100">
        <f t="shared" si="47"/>
        <v>49934.976464</v>
      </c>
      <c r="D52" s="101">
        <f t="shared" si="47"/>
        <v>15497.106464</v>
      </c>
      <c r="E52" s="102">
        <f t="shared" si="47"/>
        <v>963.1081440000002</v>
      </c>
      <c r="F52" s="103">
        <f t="shared" si="47"/>
        <v>14533.99832</v>
      </c>
      <c r="G52" s="104">
        <f t="shared" si="47"/>
        <v>194.97</v>
      </c>
      <c r="H52" s="104">
        <f t="shared" si="47"/>
        <v>17</v>
      </c>
      <c r="I52" s="145">
        <f t="shared" si="47"/>
        <v>27.97</v>
      </c>
      <c r="J52" s="146">
        <f t="shared" si="47"/>
        <v>150</v>
      </c>
      <c r="K52" s="102">
        <f t="shared" si="47"/>
        <v>34242.9</v>
      </c>
      <c r="L52" s="102">
        <f t="shared" si="47"/>
        <v>1070</v>
      </c>
      <c r="M52" s="147">
        <f t="shared" si="47"/>
        <v>24529</v>
      </c>
      <c r="N52" s="148">
        <f t="shared" si="47"/>
        <v>8643.9</v>
      </c>
      <c r="O52" s="149">
        <f t="shared" si="47"/>
        <v>6652.9</v>
      </c>
      <c r="P52" s="150"/>
      <c r="Q52" s="197">
        <f aca="true" t="shared" si="48" ref="Q52:T52">SUM(Q53:Q54)</f>
        <v>2836.1256</v>
      </c>
      <c r="R52" s="198"/>
      <c r="S52" s="199">
        <f t="shared" si="48"/>
        <v>3816.7744</v>
      </c>
      <c r="T52" s="200">
        <f t="shared" si="48"/>
        <v>0</v>
      </c>
      <c r="U52" s="183">
        <f t="shared" si="3"/>
        <v>0</v>
      </c>
      <c r="V52" s="201"/>
      <c r="W52" s="30"/>
      <c r="X52" s="185"/>
      <c r="Y52" s="32"/>
      <c r="Z52" s="33"/>
      <c r="AA52" s="33"/>
      <c r="AB52" s="34"/>
      <c r="IU52"/>
    </row>
    <row r="53" spans="1:255" s="10" customFormat="1" ht="16.5" customHeight="1" hidden="1">
      <c r="A53" s="98" t="s">
        <v>89</v>
      </c>
      <c r="B53" s="99"/>
      <c r="C53" s="100">
        <f t="shared" si="42"/>
        <v>48387.306288</v>
      </c>
      <c r="D53" s="101">
        <f t="shared" si="43"/>
        <v>14251.436288</v>
      </c>
      <c r="E53" s="102">
        <v>627.6379680000001</v>
      </c>
      <c r="F53" s="103">
        <v>13623.79832</v>
      </c>
      <c r="G53" s="104">
        <f t="shared" si="44"/>
        <v>192.97</v>
      </c>
      <c r="H53" s="104">
        <v>15</v>
      </c>
      <c r="I53" s="145">
        <v>27.97</v>
      </c>
      <c r="J53" s="146">
        <v>150</v>
      </c>
      <c r="K53" s="102">
        <f t="shared" si="45"/>
        <v>33942.9</v>
      </c>
      <c r="L53" s="102">
        <v>1070</v>
      </c>
      <c r="M53" s="147">
        <v>24229</v>
      </c>
      <c r="N53" s="148">
        <v>8643.9</v>
      </c>
      <c r="O53" s="149">
        <v>6650.9</v>
      </c>
      <c r="P53" s="150" t="s">
        <v>90</v>
      </c>
      <c r="Q53" s="197">
        <v>2836.1256</v>
      </c>
      <c r="R53" s="198" t="s">
        <v>91</v>
      </c>
      <c r="S53" s="199">
        <f t="shared" si="46"/>
        <v>3814.7744</v>
      </c>
      <c r="T53" s="200"/>
      <c r="U53" s="183">
        <f t="shared" si="3"/>
        <v>0</v>
      </c>
      <c r="V53" s="201"/>
      <c r="W53" s="30"/>
      <c r="X53" s="185"/>
      <c r="Y53" s="32"/>
      <c r="Z53" s="33"/>
      <c r="AA53" s="33"/>
      <c r="AB53" s="34"/>
      <c r="IU53"/>
    </row>
    <row r="54" spans="1:255" s="10" customFormat="1" ht="16.5" customHeight="1" hidden="1">
      <c r="A54" s="98" t="s">
        <v>92</v>
      </c>
      <c r="B54" s="99"/>
      <c r="C54" s="100">
        <f t="shared" si="42"/>
        <v>1547.670176</v>
      </c>
      <c r="D54" s="101">
        <f t="shared" si="43"/>
        <v>1245.670176</v>
      </c>
      <c r="E54" s="102">
        <v>335.47017600000004</v>
      </c>
      <c r="F54" s="103">
        <v>910.2</v>
      </c>
      <c r="G54" s="104">
        <f t="shared" si="44"/>
        <v>2</v>
      </c>
      <c r="H54" s="104">
        <v>2</v>
      </c>
      <c r="I54" s="145"/>
      <c r="J54" s="146"/>
      <c r="K54" s="102">
        <f t="shared" si="45"/>
        <v>300</v>
      </c>
      <c r="L54" s="102"/>
      <c r="M54" s="147">
        <v>300</v>
      </c>
      <c r="N54" s="148"/>
      <c r="O54" s="149">
        <f>H54+J54+L54+N54</f>
        <v>2</v>
      </c>
      <c r="P54" s="150" t="s">
        <v>13</v>
      </c>
      <c r="Q54" s="197"/>
      <c r="R54" s="198"/>
      <c r="S54" s="199">
        <f t="shared" si="46"/>
        <v>2</v>
      </c>
      <c r="T54" s="200"/>
      <c r="U54" s="183">
        <f t="shared" si="3"/>
        <v>0</v>
      </c>
      <c r="V54" s="201"/>
      <c r="W54" s="30"/>
      <c r="X54" s="185"/>
      <c r="Y54" s="32"/>
      <c r="Z54" s="33"/>
      <c r="AA54" s="33"/>
      <c r="AB54" s="34"/>
      <c r="IU54"/>
    </row>
    <row r="55" spans="1:255" s="10" customFormat="1" ht="16.5" customHeight="1" hidden="1">
      <c r="A55" s="98" t="s">
        <v>93</v>
      </c>
      <c r="B55" s="99">
        <f aca="true" t="shared" si="49" ref="B55:O55">SUM(B56:B57)</f>
        <v>3.03</v>
      </c>
      <c r="C55" s="100">
        <f t="shared" si="49"/>
        <v>21606.3064104</v>
      </c>
      <c r="D55" s="101">
        <f t="shared" si="49"/>
        <v>10240.906410399999</v>
      </c>
      <c r="E55" s="102">
        <f t="shared" si="49"/>
        <v>2760.0970104</v>
      </c>
      <c r="F55" s="103">
        <f t="shared" si="49"/>
        <v>7480.8094</v>
      </c>
      <c r="G55" s="104">
        <f t="shared" si="49"/>
        <v>400</v>
      </c>
      <c r="H55" s="104">
        <f t="shared" si="49"/>
        <v>78</v>
      </c>
      <c r="I55" s="145">
        <f t="shared" si="49"/>
        <v>50</v>
      </c>
      <c r="J55" s="146">
        <f t="shared" si="49"/>
        <v>272</v>
      </c>
      <c r="K55" s="102">
        <f t="shared" si="49"/>
        <v>10965.4</v>
      </c>
      <c r="L55" s="102">
        <f t="shared" si="49"/>
        <v>0</v>
      </c>
      <c r="M55" s="147">
        <f t="shared" si="49"/>
        <v>0</v>
      </c>
      <c r="N55" s="148">
        <f t="shared" si="49"/>
        <v>10965.4</v>
      </c>
      <c r="O55" s="149">
        <f t="shared" si="49"/>
        <v>33637</v>
      </c>
      <c r="P55" s="150"/>
      <c r="Q55" s="197">
        <f aca="true" t="shared" si="50" ref="Q55:T55">SUM(Q56:Q57)</f>
        <v>26210.845</v>
      </c>
      <c r="R55" s="198"/>
      <c r="S55" s="199">
        <f t="shared" si="50"/>
        <v>7447.654999999999</v>
      </c>
      <c r="T55" s="200">
        <f t="shared" si="50"/>
        <v>21.5</v>
      </c>
      <c r="U55" s="183">
        <f t="shared" si="3"/>
        <v>2.15</v>
      </c>
      <c r="V55" s="201"/>
      <c r="W55" s="30"/>
      <c r="X55" s="185"/>
      <c r="Y55" s="32"/>
      <c r="Z55" s="33"/>
      <c r="AA55" s="33"/>
      <c r="AB55" s="34"/>
      <c r="IU55"/>
    </row>
    <row r="56" spans="1:255" s="10" customFormat="1" ht="16.5" customHeight="1" hidden="1">
      <c r="A56" s="98" t="s">
        <v>94</v>
      </c>
      <c r="B56" s="99">
        <v>3.03</v>
      </c>
      <c r="C56" s="100">
        <f aca="true" t="shared" si="51" ref="C56:C62">SUM(D56+G56+K56)</f>
        <v>19011.2607024</v>
      </c>
      <c r="D56" s="101">
        <f>E56+F56</f>
        <v>8272.8607024</v>
      </c>
      <c r="E56" s="102">
        <v>2228.7273024</v>
      </c>
      <c r="F56" s="103">
        <v>6044.1334</v>
      </c>
      <c r="G56" s="104">
        <f aca="true" t="shared" si="52" ref="G56:G62">SUM(H56+I56+J56)</f>
        <v>283</v>
      </c>
      <c r="H56" s="104">
        <v>63</v>
      </c>
      <c r="I56" s="145"/>
      <c r="J56" s="146">
        <v>220</v>
      </c>
      <c r="K56" s="102">
        <f>L56+M56+N56</f>
        <v>10455.4</v>
      </c>
      <c r="L56" s="102"/>
      <c r="M56" s="147"/>
      <c r="N56" s="148">
        <v>10455.4</v>
      </c>
      <c r="O56" s="149">
        <v>33060</v>
      </c>
      <c r="P56" s="150" t="s">
        <v>95</v>
      </c>
      <c r="Q56" s="197">
        <v>25612.345</v>
      </c>
      <c r="R56" s="198" t="s">
        <v>96</v>
      </c>
      <c r="S56" s="199">
        <f aca="true" t="shared" si="53" ref="S56:S61">O56-Q56</f>
        <v>7447.654999999999</v>
      </c>
      <c r="T56" s="200"/>
      <c r="U56" s="183">
        <f t="shared" si="3"/>
        <v>0</v>
      </c>
      <c r="V56" s="201"/>
      <c r="W56" s="30"/>
      <c r="X56" s="185"/>
      <c r="Y56" s="32"/>
      <c r="Z56" s="33"/>
      <c r="AA56" s="33"/>
      <c r="AB56" s="34"/>
      <c r="IU56"/>
    </row>
    <row r="57" spans="1:255" s="10" customFormat="1" ht="16.5" customHeight="1">
      <c r="A57" s="98" t="s">
        <v>97</v>
      </c>
      <c r="B57" s="99"/>
      <c r="C57" s="100">
        <f t="shared" si="51"/>
        <v>2595.0457079999996</v>
      </c>
      <c r="D57" s="101">
        <f>E57+F57</f>
        <v>1968.0457079999999</v>
      </c>
      <c r="E57" s="102">
        <v>531.369708</v>
      </c>
      <c r="F57" s="103">
        <v>1436.676</v>
      </c>
      <c r="G57" s="104">
        <f t="shared" si="52"/>
        <v>117</v>
      </c>
      <c r="H57" s="104">
        <v>15</v>
      </c>
      <c r="I57" s="145">
        <v>50</v>
      </c>
      <c r="J57" s="146">
        <v>52</v>
      </c>
      <c r="K57" s="102">
        <f>L57+M57+N57</f>
        <v>510</v>
      </c>
      <c r="L57" s="102"/>
      <c r="M57" s="147"/>
      <c r="N57" s="148">
        <v>510</v>
      </c>
      <c r="O57" s="149">
        <f aca="true" t="shared" si="54" ref="O57:O62">H57+J57+L57+N57</f>
        <v>577</v>
      </c>
      <c r="P57" s="150" t="s">
        <v>98</v>
      </c>
      <c r="Q57" s="197">
        <v>598.5</v>
      </c>
      <c r="R57" s="198" t="s">
        <v>99</v>
      </c>
      <c r="S57" s="199"/>
      <c r="T57" s="200">
        <v>21.5</v>
      </c>
      <c r="U57" s="183">
        <f t="shared" si="3"/>
        <v>2.15</v>
      </c>
      <c r="V57" s="201" t="s">
        <v>37</v>
      </c>
      <c r="W57" s="30"/>
      <c r="X57" s="185"/>
      <c r="Y57" s="32"/>
      <c r="Z57" s="33"/>
      <c r="AA57" s="33"/>
      <c r="AB57" s="34"/>
      <c r="IU57"/>
    </row>
    <row r="58" spans="1:255" s="10" customFormat="1" ht="16.5" customHeight="1" hidden="1">
      <c r="A58" s="98" t="s">
        <v>100</v>
      </c>
      <c r="B58" s="99">
        <f aca="true" t="shared" si="55" ref="B58:O58">SUM(B59,B63,B67,B71:B72,B75:B78,B81:B82)</f>
        <v>2555.924</v>
      </c>
      <c r="C58" s="100">
        <f t="shared" si="55"/>
        <v>143295.52390207993</v>
      </c>
      <c r="D58" s="101">
        <f t="shared" si="55"/>
        <v>63749.03390207997</v>
      </c>
      <c r="E58" s="102">
        <f t="shared" si="55"/>
        <v>17037.001542079994</v>
      </c>
      <c r="F58" s="103">
        <f t="shared" si="55"/>
        <v>46712.03235999997</v>
      </c>
      <c r="G58" s="104">
        <f t="shared" si="55"/>
        <v>3578.9900000000002</v>
      </c>
      <c r="H58" s="104">
        <f t="shared" si="55"/>
        <v>408</v>
      </c>
      <c r="I58" s="145">
        <f t="shared" si="55"/>
        <v>415.98999999999995</v>
      </c>
      <c r="J58" s="146">
        <f t="shared" si="55"/>
        <v>2755</v>
      </c>
      <c r="K58" s="102">
        <f t="shared" si="55"/>
        <v>75967.5</v>
      </c>
      <c r="L58" s="102">
        <f t="shared" si="55"/>
        <v>1600</v>
      </c>
      <c r="M58" s="147">
        <f t="shared" si="55"/>
        <v>18011.3</v>
      </c>
      <c r="N58" s="148">
        <f t="shared" si="55"/>
        <v>56356.2</v>
      </c>
      <c r="O58" s="149">
        <f t="shared" si="55"/>
        <v>61119.2</v>
      </c>
      <c r="P58" s="150"/>
      <c r="Q58" s="197">
        <f aca="true" t="shared" si="56" ref="Q58:T58">SUM(Q59,Q63,Q67,Q71:Q72,Q75:Q78,Q81:Q82)</f>
        <v>58104.94757999999</v>
      </c>
      <c r="R58" s="198"/>
      <c r="S58" s="199">
        <f t="shared" si="56"/>
        <v>13292.506420000002</v>
      </c>
      <c r="T58" s="200">
        <f t="shared" si="56"/>
        <v>10278.254</v>
      </c>
      <c r="U58" s="183">
        <f t="shared" si="3"/>
        <v>1027.8254000000002</v>
      </c>
      <c r="V58" s="201"/>
      <c r="W58" s="30"/>
      <c r="X58" s="185"/>
      <c r="Y58" s="32"/>
      <c r="Z58" s="33"/>
      <c r="AA58" s="33"/>
      <c r="AB58" s="34"/>
      <c r="IU58"/>
    </row>
    <row r="59" spans="1:255" s="10" customFormat="1" ht="16.5" customHeight="1" hidden="1">
      <c r="A59" s="98" t="s">
        <v>101</v>
      </c>
      <c r="B59" s="99">
        <f aca="true" t="shared" si="57" ref="B59:O59">SUM(B60:B62)</f>
        <v>0.655</v>
      </c>
      <c r="C59" s="100">
        <f t="shared" si="57"/>
        <v>20970.44780536</v>
      </c>
      <c r="D59" s="101">
        <f t="shared" si="57"/>
        <v>6283.157805360001</v>
      </c>
      <c r="E59" s="102">
        <f t="shared" si="57"/>
        <v>1613.7367653600006</v>
      </c>
      <c r="F59" s="103">
        <f t="shared" si="57"/>
        <v>4669.42104</v>
      </c>
      <c r="G59" s="104">
        <f t="shared" si="57"/>
        <v>355.29</v>
      </c>
      <c r="H59" s="104">
        <f t="shared" si="57"/>
        <v>43</v>
      </c>
      <c r="I59" s="145">
        <f t="shared" si="57"/>
        <v>112.28999999999999</v>
      </c>
      <c r="J59" s="146">
        <f t="shared" si="57"/>
        <v>200</v>
      </c>
      <c r="K59" s="102">
        <f t="shared" si="57"/>
        <v>14332</v>
      </c>
      <c r="L59" s="102">
        <f t="shared" si="57"/>
        <v>0</v>
      </c>
      <c r="M59" s="147">
        <f t="shared" si="57"/>
        <v>5728.3</v>
      </c>
      <c r="N59" s="148">
        <f t="shared" si="57"/>
        <v>8603.7</v>
      </c>
      <c r="O59" s="149">
        <f t="shared" si="57"/>
        <v>8846.7</v>
      </c>
      <c r="P59" s="150"/>
      <c r="Q59" s="197">
        <f aca="true" t="shared" si="58" ref="Q59:T59">SUM(Q60:Q62)</f>
        <v>9203.10358</v>
      </c>
      <c r="R59" s="198"/>
      <c r="S59" s="199">
        <f t="shared" si="58"/>
        <v>340.59641999999985</v>
      </c>
      <c r="T59" s="200">
        <f t="shared" si="58"/>
        <v>697</v>
      </c>
      <c r="U59" s="183">
        <f t="shared" si="3"/>
        <v>69.7</v>
      </c>
      <c r="V59" s="201"/>
      <c r="W59" s="30"/>
      <c r="X59" s="185"/>
      <c r="Y59" s="32"/>
      <c r="Z59" s="33"/>
      <c r="AA59" s="33"/>
      <c r="AB59" s="34"/>
      <c r="IU59"/>
    </row>
    <row r="60" spans="1:255" s="10" customFormat="1" ht="16.5" customHeight="1" hidden="1">
      <c r="A60" s="98" t="s">
        <v>102</v>
      </c>
      <c r="B60" s="99">
        <v>0.355</v>
      </c>
      <c r="C60" s="100">
        <f t="shared" si="51"/>
        <v>16872.19482336</v>
      </c>
      <c r="D60" s="101">
        <f aca="true" t="shared" si="59" ref="D60:D62">SUM(E60+F60)</f>
        <v>2229.4748233600003</v>
      </c>
      <c r="E60" s="102">
        <v>521.4727833600004</v>
      </c>
      <c r="F60" s="103">
        <v>1708.0020399999999</v>
      </c>
      <c r="G60" s="104">
        <f t="shared" si="52"/>
        <v>310.72</v>
      </c>
      <c r="H60" s="104">
        <v>10</v>
      </c>
      <c r="I60" s="145">
        <v>100.72</v>
      </c>
      <c r="J60" s="146">
        <v>200</v>
      </c>
      <c r="K60" s="102">
        <f aca="true" t="shared" si="60" ref="K60:K62">SUM(L60+M60+N60)</f>
        <v>14332</v>
      </c>
      <c r="L60" s="102"/>
      <c r="M60" s="147">
        <v>5728.3</v>
      </c>
      <c r="N60" s="148">
        <v>8603.7</v>
      </c>
      <c r="O60" s="149">
        <f t="shared" si="54"/>
        <v>8813.7</v>
      </c>
      <c r="P60" s="150" t="s">
        <v>103</v>
      </c>
      <c r="Q60" s="197">
        <v>8503.10358</v>
      </c>
      <c r="R60" s="198" t="s">
        <v>104</v>
      </c>
      <c r="S60" s="199">
        <f t="shared" si="53"/>
        <v>310.59641999999985</v>
      </c>
      <c r="T60" s="200"/>
      <c r="U60" s="183">
        <f t="shared" si="3"/>
        <v>0</v>
      </c>
      <c r="V60" s="201"/>
      <c r="W60" s="30"/>
      <c r="X60" s="185"/>
      <c r="Y60" s="32"/>
      <c r="Z60" s="33"/>
      <c r="AA60" s="33"/>
      <c r="AB60" s="34"/>
      <c r="IU60"/>
    </row>
    <row r="61" spans="1:255" s="10" customFormat="1" ht="16.5" customHeight="1" hidden="1">
      <c r="A61" s="98" t="s">
        <v>105</v>
      </c>
      <c r="B61" s="99">
        <v>0.3</v>
      </c>
      <c r="C61" s="100">
        <f t="shared" si="51"/>
        <v>3676.37421</v>
      </c>
      <c r="D61" s="101">
        <f t="shared" si="59"/>
        <v>3646.37421</v>
      </c>
      <c r="E61" s="102">
        <v>982.4612100000002</v>
      </c>
      <c r="F61" s="103">
        <v>2663.913</v>
      </c>
      <c r="G61" s="104">
        <f t="shared" si="52"/>
        <v>30</v>
      </c>
      <c r="H61" s="104">
        <v>30</v>
      </c>
      <c r="I61" s="145"/>
      <c r="J61" s="146"/>
      <c r="K61" s="102">
        <f t="shared" si="60"/>
        <v>0</v>
      </c>
      <c r="L61" s="102"/>
      <c r="M61" s="147"/>
      <c r="N61" s="148"/>
      <c r="O61" s="149">
        <f t="shared" si="54"/>
        <v>30</v>
      </c>
      <c r="P61" s="150" t="s">
        <v>13</v>
      </c>
      <c r="Q61" s="197"/>
      <c r="R61" s="198"/>
      <c r="S61" s="199">
        <f t="shared" si="53"/>
        <v>30</v>
      </c>
      <c r="T61" s="200"/>
      <c r="U61" s="183">
        <f t="shared" si="3"/>
        <v>0</v>
      </c>
      <c r="V61" s="201"/>
      <c r="W61" s="30"/>
      <c r="X61" s="185"/>
      <c r="Y61" s="32"/>
      <c r="Z61" s="33"/>
      <c r="AA61" s="33"/>
      <c r="AB61" s="34"/>
      <c r="IU61"/>
    </row>
    <row r="62" spans="1:255" s="10" customFormat="1" ht="16.5" customHeight="1">
      <c r="A62" s="98" t="s">
        <v>106</v>
      </c>
      <c r="B62" s="99"/>
      <c r="C62" s="100">
        <f t="shared" si="51"/>
        <v>421.87877199999997</v>
      </c>
      <c r="D62" s="101">
        <f t="shared" si="59"/>
        <v>407.308772</v>
      </c>
      <c r="E62" s="102">
        <v>109.80277199999999</v>
      </c>
      <c r="F62" s="103">
        <v>297.506</v>
      </c>
      <c r="G62" s="104">
        <f t="shared" si="52"/>
        <v>14.57</v>
      </c>
      <c r="H62" s="104">
        <v>3</v>
      </c>
      <c r="I62" s="145">
        <v>11.57</v>
      </c>
      <c r="J62" s="146"/>
      <c r="K62" s="102">
        <f t="shared" si="60"/>
        <v>0</v>
      </c>
      <c r="L62" s="102"/>
      <c r="M62" s="147"/>
      <c r="N62" s="148"/>
      <c r="O62" s="149">
        <f t="shared" si="54"/>
        <v>3</v>
      </c>
      <c r="P62" s="150" t="s">
        <v>13</v>
      </c>
      <c r="Q62" s="197">
        <v>700</v>
      </c>
      <c r="R62" s="198" t="s">
        <v>37</v>
      </c>
      <c r="S62" s="199"/>
      <c r="T62" s="200">
        <v>697</v>
      </c>
      <c r="U62" s="183">
        <f t="shared" si="3"/>
        <v>69.7</v>
      </c>
      <c r="V62" s="201" t="s">
        <v>37</v>
      </c>
      <c r="W62" s="30"/>
      <c r="X62" s="185"/>
      <c r="Y62" s="32"/>
      <c r="Z62" s="33"/>
      <c r="AA62" s="33"/>
      <c r="AB62" s="34"/>
      <c r="IU62"/>
    </row>
    <row r="63" spans="1:255" s="10" customFormat="1" ht="16.5" customHeight="1" hidden="1">
      <c r="A63" s="98" t="s">
        <v>107</v>
      </c>
      <c r="B63" s="99">
        <f aca="true" t="shared" si="61" ref="B63:O63">SUM(B64:B66)</f>
        <v>0</v>
      </c>
      <c r="C63" s="100">
        <f t="shared" si="61"/>
        <v>3418.7</v>
      </c>
      <c r="D63" s="101">
        <f t="shared" si="61"/>
        <v>2688.5</v>
      </c>
      <c r="E63" s="102">
        <f t="shared" si="61"/>
        <v>697.6</v>
      </c>
      <c r="F63" s="103">
        <f t="shared" si="61"/>
        <v>1990.9</v>
      </c>
      <c r="G63" s="104">
        <f t="shared" si="61"/>
        <v>200.2</v>
      </c>
      <c r="H63" s="104">
        <f t="shared" si="61"/>
        <v>18.2</v>
      </c>
      <c r="I63" s="145">
        <f t="shared" si="61"/>
        <v>0</v>
      </c>
      <c r="J63" s="146">
        <f t="shared" si="61"/>
        <v>182</v>
      </c>
      <c r="K63" s="102">
        <f t="shared" si="61"/>
        <v>530</v>
      </c>
      <c r="L63" s="102">
        <f t="shared" si="61"/>
        <v>0</v>
      </c>
      <c r="M63" s="147">
        <f t="shared" si="61"/>
        <v>30</v>
      </c>
      <c r="N63" s="148">
        <f t="shared" si="61"/>
        <v>500</v>
      </c>
      <c r="O63" s="149">
        <f t="shared" si="61"/>
        <v>700.2</v>
      </c>
      <c r="P63" s="150"/>
      <c r="Q63" s="197">
        <f aca="true" t="shared" si="62" ref="Q63:T63">SUM(Q64:Q66)</f>
        <v>1010</v>
      </c>
      <c r="R63" s="198"/>
      <c r="S63" s="199">
        <f t="shared" si="62"/>
        <v>0</v>
      </c>
      <c r="T63" s="200">
        <f t="shared" si="62"/>
        <v>309.8</v>
      </c>
      <c r="U63" s="183">
        <f t="shared" si="3"/>
        <v>30.98</v>
      </c>
      <c r="V63" s="201"/>
      <c r="W63" s="30"/>
      <c r="X63" s="185"/>
      <c r="Y63" s="32"/>
      <c r="Z63" s="33"/>
      <c r="AA63" s="33"/>
      <c r="AB63" s="34"/>
      <c r="IU63"/>
    </row>
    <row r="64" spans="1:255" s="10" customFormat="1" ht="16.5" customHeight="1">
      <c r="A64" s="98" t="s">
        <v>108</v>
      </c>
      <c r="B64" s="99"/>
      <c r="C64" s="100">
        <f aca="true" t="shared" si="63" ref="C64:C66">SUM(D64+G64+K64)</f>
        <v>1963.2</v>
      </c>
      <c r="D64" s="101">
        <f aca="true" t="shared" si="64" ref="D64:D66">E64+F64</f>
        <v>1243.2</v>
      </c>
      <c r="E64" s="102">
        <v>308.3</v>
      </c>
      <c r="F64" s="103">
        <v>934.9</v>
      </c>
      <c r="G64" s="104">
        <f aca="true" t="shared" si="65" ref="G64:G66">SUM(H64:J64)</f>
        <v>190</v>
      </c>
      <c r="H64" s="104">
        <v>8</v>
      </c>
      <c r="I64" s="145"/>
      <c r="J64" s="146">
        <v>182</v>
      </c>
      <c r="K64" s="102">
        <f aca="true" t="shared" si="66" ref="K64:K66">L64+M64+N64</f>
        <v>530</v>
      </c>
      <c r="L64" s="102"/>
      <c r="M64" s="147">
        <v>30</v>
      </c>
      <c r="N64" s="148">
        <v>500</v>
      </c>
      <c r="O64" s="149">
        <f aca="true" t="shared" si="67" ref="O64:O66">H64+J64+L64+N64</f>
        <v>690</v>
      </c>
      <c r="P64" s="150" t="s">
        <v>109</v>
      </c>
      <c r="Q64" s="197">
        <v>760</v>
      </c>
      <c r="R64" s="198" t="s">
        <v>110</v>
      </c>
      <c r="S64" s="199"/>
      <c r="T64" s="200">
        <v>70</v>
      </c>
      <c r="U64" s="183">
        <f t="shared" si="3"/>
        <v>7</v>
      </c>
      <c r="V64" s="201" t="s">
        <v>37</v>
      </c>
      <c r="W64" s="30"/>
      <c r="X64" s="185"/>
      <c r="Y64" s="32"/>
      <c r="Z64" s="33"/>
      <c r="AA64" s="33"/>
      <c r="AB64" s="34"/>
      <c r="IU64"/>
    </row>
    <row r="65" spans="1:255" s="10" customFormat="1" ht="16.5" customHeight="1">
      <c r="A65" s="98" t="s">
        <v>111</v>
      </c>
      <c r="B65" s="99"/>
      <c r="C65" s="100">
        <f t="shared" si="63"/>
        <v>805.3</v>
      </c>
      <c r="D65" s="101">
        <f t="shared" si="64"/>
        <v>799.3</v>
      </c>
      <c r="E65" s="102">
        <v>215.3</v>
      </c>
      <c r="F65" s="103">
        <v>584</v>
      </c>
      <c r="G65" s="104">
        <f t="shared" si="65"/>
        <v>6</v>
      </c>
      <c r="H65" s="104">
        <v>6</v>
      </c>
      <c r="I65" s="145"/>
      <c r="J65" s="146"/>
      <c r="K65" s="102">
        <f t="shared" si="66"/>
        <v>0</v>
      </c>
      <c r="L65" s="102"/>
      <c r="M65" s="147"/>
      <c r="N65" s="148"/>
      <c r="O65" s="149">
        <f t="shared" si="67"/>
        <v>6</v>
      </c>
      <c r="P65" s="150" t="s">
        <v>13</v>
      </c>
      <c r="Q65" s="197">
        <v>20</v>
      </c>
      <c r="R65" s="198" t="s">
        <v>37</v>
      </c>
      <c r="S65" s="199"/>
      <c r="T65" s="200">
        <v>14</v>
      </c>
      <c r="U65" s="183">
        <f t="shared" si="3"/>
        <v>1.4</v>
      </c>
      <c r="V65" s="201" t="s">
        <v>37</v>
      </c>
      <c r="W65" s="30"/>
      <c r="X65" s="185"/>
      <c r="Y65" s="32"/>
      <c r="Z65" s="33"/>
      <c r="AA65" s="33"/>
      <c r="AB65" s="34"/>
      <c r="IU65"/>
    </row>
    <row r="66" spans="1:255" s="10" customFormat="1" ht="16.5" customHeight="1">
      <c r="A66" s="98" t="s">
        <v>112</v>
      </c>
      <c r="B66" s="99"/>
      <c r="C66" s="100">
        <f t="shared" si="63"/>
        <v>650.2</v>
      </c>
      <c r="D66" s="101">
        <f t="shared" si="64"/>
        <v>646</v>
      </c>
      <c r="E66" s="102">
        <v>174</v>
      </c>
      <c r="F66" s="103">
        <v>472</v>
      </c>
      <c r="G66" s="104">
        <f t="shared" si="65"/>
        <v>4.2</v>
      </c>
      <c r="H66" s="104">
        <v>4.2</v>
      </c>
      <c r="I66" s="145"/>
      <c r="J66" s="146"/>
      <c r="K66" s="102">
        <f t="shared" si="66"/>
        <v>0</v>
      </c>
      <c r="L66" s="102"/>
      <c r="M66" s="147"/>
      <c r="N66" s="148"/>
      <c r="O66" s="149">
        <f t="shared" si="67"/>
        <v>4.2</v>
      </c>
      <c r="P66" s="150" t="s">
        <v>13</v>
      </c>
      <c r="Q66" s="197">
        <v>230</v>
      </c>
      <c r="R66" s="198" t="s">
        <v>113</v>
      </c>
      <c r="S66" s="199"/>
      <c r="T66" s="200">
        <v>225.8</v>
      </c>
      <c r="U66" s="183">
        <f t="shared" si="3"/>
        <v>22.580000000000002</v>
      </c>
      <c r="V66" s="201" t="s">
        <v>114</v>
      </c>
      <c r="W66" s="30"/>
      <c r="X66" s="185"/>
      <c r="Y66" s="32"/>
      <c r="Z66" s="33"/>
      <c r="AA66" s="33"/>
      <c r="AB66" s="34"/>
      <c r="IU66"/>
    </row>
    <row r="67" spans="1:255" s="10" customFormat="1" ht="16.5" customHeight="1" hidden="1">
      <c r="A67" s="98" t="s">
        <v>115</v>
      </c>
      <c r="B67" s="99">
        <f aca="true" t="shared" si="68" ref="B67:O67">SUM(B68:B70)</f>
        <v>43.629</v>
      </c>
      <c r="C67" s="100">
        <f t="shared" si="68"/>
        <v>22122.100000000002</v>
      </c>
      <c r="D67" s="101">
        <f t="shared" si="68"/>
        <v>1459.8000000000002</v>
      </c>
      <c r="E67" s="102">
        <f t="shared" si="68"/>
        <v>343.4</v>
      </c>
      <c r="F67" s="103">
        <f t="shared" si="68"/>
        <v>1116.4</v>
      </c>
      <c r="G67" s="104">
        <f t="shared" si="68"/>
        <v>198.4</v>
      </c>
      <c r="H67" s="104">
        <f t="shared" si="68"/>
        <v>8.4</v>
      </c>
      <c r="I67" s="145">
        <f t="shared" si="68"/>
        <v>0</v>
      </c>
      <c r="J67" s="146">
        <f t="shared" si="68"/>
        <v>190</v>
      </c>
      <c r="K67" s="102">
        <f t="shared" si="68"/>
        <v>20463.9</v>
      </c>
      <c r="L67" s="102">
        <f t="shared" si="68"/>
        <v>1600</v>
      </c>
      <c r="M67" s="147">
        <f t="shared" si="68"/>
        <v>12253</v>
      </c>
      <c r="N67" s="148">
        <f t="shared" si="68"/>
        <v>6610.9</v>
      </c>
      <c r="O67" s="149">
        <f t="shared" si="68"/>
        <v>8409.3</v>
      </c>
      <c r="P67" s="150"/>
      <c r="Q67" s="197">
        <f aca="true" t="shared" si="69" ref="Q67:T67">SUM(Q68:Q70)</f>
        <v>6178.1</v>
      </c>
      <c r="R67" s="198"/>
      <c r="S67" s="199">
        <f t="shared" si="69"/>
        <v>2231.2000000000003</v>
      </c>
      <c r="T67" s="200">
        <f t="shared" si="69"/>
        <v>0</v>
      </c>
      <c r="U67" s="183">
        <f t="shared" si="3"/>
        <v>0</v>
      </c>
      <c r="V67" s="201"/>
      <c r="W67" s="30"/>
      <c r="X67" s="185"/>
      <c r="Y67" s="32"/>
      <c r="Z67" s="33"/>
      <c r="AA67" s="33"/>
      <c r="AB67" s="34"/>
      <c r="IU67"/>
    </row>
    <row r="68" spans="1:255" s="10" customFormat="1" ht="16.5" customHeight="1" hidden="1">
      <c r="A68" s="98" t="s">
        <v>116</v>
      </c>
      <c r="B68" s="99">
        <v>6</v>
      </c>
      <c r="C68" s="100">
        <f aca="true" t="shared" si="70" ref="C68:C71">SUM(D68+G68+K68)</f>
        <v>16511.2</v>
      </c>
      <c r="D68" s="101">
        <f aca="true" t="shared" si="71" ref="D68:D71">E68+F68</f>
        <v>1459.8000000000002</v>
      </c>
      <c r="E68" s="102">
        <v>343.4</v>
      </c>
      <c r="F68" s="103">
        <v>1116.4</v>
      </c>
      <c r="G68" s="104">
        <f aca="true" t="shared" si="72" ref="G68:G71">SUM(H68:J68)</f>
        <v>198.4</v>
      </c>
      <c r="H68" s="104">
        <v>8.4</v>
      </c>
      <c r="I68" s="145"/>
      <c r="J68" s="146">
        <v>190</v>
      </c>
      <c r="K68" s="102">
        <f aca="true" t="shared" si="73" ref="K68:K71">L68+M68+N68</f>
        <v>14853</v>
      </c>
      <c r="L68" s="102">
        <v>1600</v>
      </c>
      <c r="M68" s="147">
        <v>12253</v>
      </c>
      <c r="N68" s="148">
        <v>1000</v>
      </c>
      <c r="O68" s="149">
        <f aca="true" t="shared" si="74" ref="O68:O71">H68+J68+L68+N68</f>
        <v>2798.4</v>
      </c>
      <c r="P68" s="150" t="s">
        <v>117</v>
      </c>
      <c r="Q68" s="197">
        <v>2250</v>
      </c>
      <c r="R68" s="198" t="s">
        <v>118</v>
      </c>
      <c r="S68" s="199">
        <f aca="true" t="shared" si="75" ref="S68:S71">O68-Q68</f>
        <v>548.4000000000001</v>
      </c>
      <c r="T68" s="200"/>
      <c r="U68" s="183">
        <f t="shared" si="3"/>
        <v>0</v>
      </c>
      <c r="V68" s="201"/>
      <c r="W68" s="30"/>
      <c r="X68" s="185"/>
      <c r="Y68" s="32"/>
      <c r="Z68" s="33"/>
      <c r="AA68" s="33"/>
      <c r="AB68" s="34"/>
      <c r="IU68"/>
    </row>
    <row r="69" spans="1:255" s="10" customFormat="1" ht="16.5" customHeight="1" hidden="1">
      <c r="A69" s="98" t="s">
        <v>119</v>
      </c>
      <c r="B69" s="99">
        <v>1.629</v>
      </c>
      <c r="C69" s="100">
        <f t="shared" si="70"/>
        <v>4436</v>
      </c>
      <c r="D69" s="101">
        <f t="shared" si="71"/>
        <v>0</v>
      </c>
      <c r="E69" s="102"/>
      <c r="F69" s="103"/>
      <c r="G69" s="104">
        <f t="shared" si="72"/>
        <v>0</v>
      </c>
      <c r="H69" s="104"/>
      <c r="I69" s="145"/>
      <c r="J69" s="146"/>
      <c r="K69" s="102">
        <f t="shared" si="73"/>
        <v>4436</v>
      </c>
      <c r="L69" s="102"/>
      <c r="M69" s="147"/>
      <c r="N69" s="148">
        <v>4436</v>
      </c>
      <c r="O69" s="149">
        <f t="shared" si="74"/>
        <v>4436</v>
      </c>
      <c r="P69" s="150" t="s">
        <v>50</v>
      </c>
      <c r="Q69" s="197">
        <v>2910</v>
      </c>
      <c r="R69" s="198" t="s">
        <v>50</v>
      </c>
      <c r="S69" s="199">
        <f t="shared" si="75"/>
        <v>1526</v>
      </c>
      <c r="T69" s="200"/>
      <c r="U69" s="183">
        <f t="shared" si="3"/>
        <v>0</v>
      </c>
      <c r="V69" s="201"/>
      <c r="W69" s="30"/>
      <c r="X69" s="185"/>
      <c r="Y69" s="32"/>
      <c r="Z69" s="33"/>
      <c r="AA69" s="33"/>
      <c r="AB69" s="34"/>
      <c r="IU69"/>
    </row>
    <row r="70" spans="1:255" s="10" customFormat="1" ht="16.5" customHeight="1" hidden="1">
      <c r="A70" s="98" t="s">
        <v>120</v>
      </c>
      <c r="B70" s="99">
        <v>36</v>
      </c>
      <c r="C70" s="100">
        <f t="shared" si="70"/>
        <v>1174.9</v>
      </c>
      <c r="D70" s="101">
        <f t="shared" si="71"/>
        <v>0</v>
      </c>
      <c r="E70" s="102"/>
      <c r="F70" s="103"/>
      <c r="G70" s="104">
        <f t="shared" si="72"/>
        <v>0</v>
      </c>
      <c r="H70" s="104"/>
      <c r="I70" s="145"/>
      <c r="J70" s="146"/>
      <c r="K70" s="102">
        <f t="shared" si="73"/>
        <v>1174.9</v>
      </c>
      <c r="L70" s="102"/>
      <c r="M70" s="147"/>
      <c r="N70" s="148">
        <v>1174.9</v>
      </c>
      <c r="O70" s="149">
        <f t="shared" si="74"/>
        <v>1174.9</v>
      </c>
      <c r="P70" s="150" t="s">
        <v>50</v>
      </c>
      <c r="Q70" s="197">
        <v>1018.1</v>
      </c>
      <c r="R70" s="198" t="s">
        <v>121</v>
      </c>
      <c r="S70" s="199">
        <f t="shared" si="75"/>
        <v>156.80000000000007</v>
      </c>
      <c r="T70" s="200"/>
      <c r="U70" s="183">
        <f t="shared" si="3"/>
        <v>0</v>
      </c>
      <c r="V70" s="201"/>
      <c r="W70" s="30"/>
      <c r="X70" s="185"/>
      <c r="Y70" s="32"/>
      <c r="Z70" s="33"/>
      <c r="AA70" s="33"/>
      <c r="AB70" s="34"/>
      <c r="IU70"/>
    </row>
    <row r="71" spans="1:255" s="10" customFormat="1" ht="16.5" customHeight="1" hidden="1">
      <c r="A71" s="98" t="s">
        <v>122</v>
      </c>
      <c r="B71" s="99"/>
      <c r="C71" s="100">
        <f t="shared" si="70"/>
        <v>1462.9619280000002</v>
      </c>
      <c r="D71" s="101">
        <f t="shared" si="71"/>
        <v>878.381928</v>
      </c>
      <c r="E71" s="102">
        <v>184.88392800000003</v>
      </c>
      <c r="F71" s="103">
        <v>693.498</v>
      </c>
      <c r="G71" s="104">
        <f t="shared" si="72"/>
        <v>36.980000000000004</v>
      </c>
      <c r="H71" s="104">
        <v>8</v>
      </c>
      <c r="I71" s="145">
        <v>28.98</v>
      </c>
      <c r="J71" s="146"/>
      <c r="K71" s="102">
        <f t="shared" si="73"/>
        <v>547.6</v>
      </c>
      <c r="L71" s="102"/>
      <c r="M71" s="147"/>
      <c r="N71" s="148">
        <v>547.6</v>
      </c>
      <c r="O71" s="149">
        <f t="shared" si="74"/>
        <v>555.6</v>
      </c>
      <c r="P71" s="150" t="s">
        <v>123</v>
      </c>
      <c r="Q71" s="197">
        <v>547.626</v>
      </c>
      <c r="R71" s="198" t="s">
        <v>124</v>
      </c>
      <c r="S71" s="199">
        <f t="shared" si="75"/>
        <v>7.974000000000046</v>
      </c>
      <c r="T71" s="200"/>
      <c r="U71" s="183">
        <f t="shared" si="3"/>
        <v>0</v>
      </c>
      <c r="V71" s="201"/>
      <c r="W71" s="30"/>
      <c r="X71" s="185"/>
      <c r="Y71" s="32"/>
      <c r="Z71" s="33"/>
      <c r="AA71" s="33"/>
      <c r="AB71" s="34"/>
      <c r="IU71"/>
    </row>
    <row r="72" spans="1:255" s="10" customFormat="1" ht="16.5" customHeight="1" hidden="1">
      <c r="A72" s="98" t="s">
        <v>125</v>
      </c>
      <c r="B72" s="99">
        <f aca="true" t="shared" si="76" ref="B72:O72">SUM(B73:B74)</f>
        <v>0</v>
      </c>
      <c r="C72" s="100">
        <f t="shared" si="76"/>
        <v>1658.6000000000001</v>
      </c>
      <c r="D72" s="101">
        <f t="shared" si="76"/>
        <v>1558.6000000000001</v>
      </c>
      <c r="E72" s="102">
        <f t="shared" si="76"/>
        <v>420.2</v>
      </c>
      <c r="F72" s="103">
        <f t="shared" si="76"/>
        <v>1138.4</v>
      </c>
      <c r="G72" s="104">
        <f t="shared" si="76"/>
        <v>100</v>
      </c>
      <c r="H72" s="104">
        <f t="shared" si="76"/>
        <v>22</v>
      </c>
      <c r="I72" s="145">
        <f t="shared" si="76"/>
        <v>0</v>
      </c>
      <c r="J72" s="146">
        <f t="shared" si="76"/>
        <v>78</v>
      </c>
      <c r="K72" s="102">
        <f t="shared" si="76"/>
        <v>0</v>
      </c>
      <c r="L72" s="102">
        <f t="shared" si="76"/>
        <v>0</v>
      </c>
      <c r="M72" s="147">
        <f t="shared" si="76"/>
        <v>0</v>
      </c>
      <c r="N72" s="148">
        <f t="shared" si="76"/>
        <v>0</v>
      </c>
      <c r="O72" s="149">
        <f t="shared" si="76"/>
        <v>100</v>
      </c>
      <c r="P72" s="150"/>
      <c r="Q72" s="197">
        <f aca="true" t="shared" si="77" ref="Q72:T72">SUM(Q73:Q74)</f>
        <v>750</v>
      </c>
      <c r="R72" s="198"/>
      <c r="S72" s="199">
        <f t="shared" si="77"/>
        <v>0</v>
      </c>
      <c r="T72" s="200">
        <f t="shared" si="77"/>
        <v>650</v>
      </c>
      <c r="U72" s="183">
        <f t="shared" si="3"/>
        <v>65</v>
      </c>
      <c r="V72" s="201"/>
      <c r="W72" s="30"/>
      <c r="X72" s="185"/>
      <c r="Y72" s="32"/>
      <c r="Z72" s="33"/>
      <c r="AA72" s="33"/>
      <c r="AB72" s="34"/>
      <c r="IU72"/>
    </row>
    <row r="73" spans="1:255" s="10" customFormat="1" ht="16.5" customHeight="1">
      <c r="A73" s="98" t="s">
        <v>126</v>
      </c>
      <c r="B73" s="99"/>
      <c r="C73" s="100">
        <f aca="true" t="shared" si="78" ref="C73:C77">SUM(D73+G73+K73)</f>
        <v>1409.4</v>
      </c>
      <c r="D73" s="101">
        <f aca="true" t="shared" si="79" ref="D73:D77">E73+F73</f>
        <v>1309.4</v>
      </c>
      <c r="E73" s="102">
        <v>353</v>
      </c>
      <c r="F73" s="103">
        <v>956.4</v>
      </c>
      <c r="G73" s="104">
        <f aca="true" t="shared" si="80" ref="G73:G77">SUM(H73:J73)</f>
        <v>100</v>
      </c>
      <c r="H73" s="104">
        <v>22</v>
      </c>
      <c r="I73" s="145"/>
      <c r="J73" s="146">
        <v>78</v>
      </c>
      <c r="K73" s="102">
        <f aca="true" t="shared" si="81" ref="K73:K77">L73+M73+N73</f>
        <v>0</v>
      </c>
      <c r="L73" s="102"/>
      <c r="M73" s="147"/>
      <c r="N73" s="148"/>
      <c r="O73" s="149">
        <f aca="true" t="shared" si="82" ref="O73:O77">H73+J73+L73+N73</f>
        <v>100</v>
      </c>
      <c r="P73" s="150" t="s">
        <v>37</v>
      </c>
      <c r="Q73" s="197">
        <v>750</v>
      </c>
      <c r="R73" s="198" t="s">
        <v>37</v>
      </c>
      <c r="S73" s="199"/>
      <c r="T73" s="200">
        <v>650</v>
      </c>
      <c r="U73" s="183">
        <f aca="true" t="shared" si="83" ref="U73:U136">T73/10</f>
        <v>65</v>
      </c>
      <c r="V73" s="201" t="s">
        <v>37</v>
      </c>
      <c r="W73" s="30"/>
      <c r="X73" s="185"/>
      <c r="Y73" s="32"/>
      <c r="Z73" s="33"/>
      <c r="AA73" s="33"/>
      <c r="AB73" s="34"/>
      <c r="IU73"/>
    </row>
    <row r="74" spans="1:255" s="10" customFormat="1" ht="16.5" customHeight="1" hidden="1">
      <c r="A74" s="98" t="s">
        <v>127</v>
      </c>
      <c r="B74" s="99"/>
      <c r="C74" s="100">
        <f t="shared" si="78"/>
        <v>249.2</v>
      </c>
      <c r="D74" s="101">
        <f t="shared" si="79"/>
        <v>249.2</v>
      </c>
      <c r="E74" s="102">
        <v>67.2</v>
      </c>
      <c r="F74" s="103">
        <v>182</v>
      </c>
      <c r="G74" s="104">
        <f t="shared" si="80"/>
        <v>0</v>
      </c>
      <c r="H74" s="104"/>
      <c r="I74" s="145"/>
      <c r="J74" s="146"/>
      <c r="K74" s="102">
        <f t="shared" si="81"/>
        <v>0</v>
      </c>
      <c r="L74" s="102"/>
      <c r="M74" s="147"/>
      <c r="N74" s="148"/>
      <c r="O74" s="149">
        <f t="shared" si="82"/>
        <v>0</v>
      </c>
      <c r="P74" s="150"/>
      <c r="Q74" s="197"/>
      <c r="R74" s="198"/>
      <c r="S74" s="199">
        <f>O74-Q74</f>
        <v>0</v>
      </c>
      <c r="T74" s="200">
        <v>0</v>
      </c>
      <c r="U74" s="183">
        <f t="shared" si="83"/>
        <v>0</v>
      </c>
      <c r="V74" s="201"/>
      <c r="W74" s="30"/>
      <c r="X74" s="185"/>
      <c r="Y74" s="32"/>
      <c r="Z74" s="33"/>
      <c r="AA74" s="33"/>
      <c r="AB74" s="34"/>
      <c r="IU74"/>
    </row>
    <row r="75" spans="1:255" s="10" customFormat="1" ht="27" customHeight="1">
      <c r="A75" s="98" t="s">
        <v>128</v>
      </c>
      <c r="B75" s="99">
        <v>24.8</v>
      </c>
      <c r="C75" s="100">
        <f t="shared" si="78"/>
        <v>4796.304972</v>
      </c>
      <c r="D75" s="101">
        <f t="shared" si="79"/>
        <v>3046.244972</v>
      </c>
      <c r="E75" s="102">
        <v>822.0399720000001</v>
      </c>
      <c r="F75" s="103">
        <v>2224.205</v>
      </c>
      <c r="G75" s="104">
        <f t="shared" si="80"/>
        <v>145.06</v>
      </c>
      <c r="H75" s="104">
        <v>27</v>
      </c>
      <c r="I75" s="145">
        <v>38.06</v>
      </c>
      <c r="J75" s="146">
        <v>80</v>
      </c>
      <c r="K75" s="102">
        <f t="shared" si="81"/>
        <v>1605</v>
      </c>
      <c r="L75" s="102"/>
      <c r="M75" s="147"/>
      <c r="N75" s="148">
        <v>1605</v>
      </c>
      <c r="O75" s="149">
        <f t="shared" si="82"/>
        <v>1712</v>
      </c>
      <c r="P75" s="150" t="s">
        <v>129</v>
      </c>
      <c r="Q75" s="197">
        <v>3348.254</v>
      </c>
      <c r="R75" s="198" t="s">
        <v>130</v>
      </c>
      <c r="S75" s="199"/>
      <c r="T75" s="200">
        <v>1636.254</v>
      </c>
      <c r="U75" s="183">
        <f t="shared" si="83"/>
        <v>163.62539999999998</v>
      </c>
      <c r="V75" s="201" t="s">
        <v>131</v>
      </c>
      <c r="W75" s="30"/>
      <c r="X75" s="185"/>
      <c r="Y75" s="32"/>
      <c r="Z75" s="33"/>
      <c r="AA75" s="33"/>
      <c r="AB75" s="34"/>
      <c r="IU75"/>
    </row>
    <row r="76" spans="1:255" s="10" customFormat="1" ht="16.5" customHeight="1">
      <c r="A76" s="98" t="s">
        <v>132</v>
      </c>
      <c r="B76" s="99"/>
      <c r="C76" s="100">
        <f t="shared" si="78"/>
        <v>1418.2395999999999</v>
      </c>
      <c r="D76" s="101">
        <f t="shared" si="79"/>
        <v>1359.2395999999999</v>
      </c>
      <c r="E76" s="102">
        <v>365.4996</v>
      </c>
      <c r="F76" s="103">
        <v>993.74</v>
      </c>
      <c r="G76" s="104">
        <f t="shared" si="80"/>
        <v>59</v>
      </c>
      <c r="H76" s="104">
        <v>9</v>
      </c>
      <c r="I76" s="145"/>
      <c r="J76" s="146">
        <v>50</v>
      </c>
      <c r="K76" s="102">
        <f t="shared" si="81"/>
        <v>0</v>
      </c>
      <c r="L76" s="102"/>
      <c r="M76" s="147"/>
      <c r="N76" s="148"/>
      <c r="O76" s="149">
        <f t="shared" si="82"/>
        <v>59</v>
      </c>
      <c r="P76" s="150" t="s">
        <v>37</v>
      </c>
      <c r="Q76" s="197">
        <v>200</v>
      </c>
      <c r="R76" s="198" t="s">
        <v>133</v>
      </c>
      <c r="S76" s="199"/>
      <c r="T76" s="200">
        <v>141</v>
      </c>
      <c r="U76" s="183">
        <f t="shared" si="83"/>
        <v>14.1</v>
      </c>
      <c r="V76" s="201" t="s">
        <v>37</v>
      </c>
      <c r="W76" s="30"/>
      <c r="X76" s="185"/>
      <c r="Y76" s="32"/>
      <c r="Z76" s="33"/>
      <c r="AA76" s="33"/>
      <c r="AB76" s="34"/>
      <c r="IU76"/>
    </row>
    <row r="77" spans="1:255" s="10" customFormat="1" ht="16.5" customHeight="1" hidden="1">
      <c r="A77" s="98" t="s">
        <v>134</v>
      </c>
      <c r="B77" s="99">
        <v>231</v>
      </c>
      <c r="C77" s="100">
        <f t="shared" si="78"/>
        <v>6353.23006</v>
      </c>
      <c r="D77" s="101">
        <f t="shared" si="79"/>
        <v>5943.86006</v>
      </c>
      <c r="E77" s="102">
        <v>1593.20706</v>
      </c>
      <c r="F77" s="103">
        <v>4350.653</v>
      </c>
      <c r="G77" s="104">
        <f t="shared" si="80"/>
        <v>409.37</v>
      </c>
      <c r="H77" s="104">
        <v>35.4</v>
      </c>
      <c r="I77" s="145">
        <v>67.97</v>
      </c>
      <c r="J77" s="146">
        <v>306</v>
      </c>
      <c r="K77" s="102">
        <f t="shared" si="81"/>
        <v>0</v>
      </c>
      <c r="L77" s="102"/>
      <c r="M77" s="147"/>
      <c r="N77" s="148"/>
      <c r="O77" s="149">
        <f t="shared" si="82"/>
        <v>341.4</v>
      </c>
      <c r="P77" s="150" t="s">
        <v>135</v>
      </c>
      <c r="Q77" s="197">
        <v>275.032</v>
      </c>
      <c r="R77" s="198" t="s">
        <v>136</v>
      </c>
      <c r="S77" s="199">
        <f aca="true" t="shared" si="84" ref="S77:S82">O77-Q77</f>
        <v>66.368</v>
      </c>
      <c r="T77" s="200"/>
      <c r="U77" s="183">
        <f t="shared" si="83"/>
        <v>0</v>
      </c>
      <c r="V77" s="201"/>
      <c r="W77" s="30"/>
      <c r="X77" s="185"/>
      <c r="Y77" s="32"/>
      <c r="Z77" s="33"/>
      <c r="AA77" s="33"/>
      <c r="AB77" s="34"/>
      <c r="IU77"/>
    </row>
    <row r="78" spans="1:255" s="10" customFormat="1" ht="16.5" customHeight="1" hidden="1">
      <c r="A78" s="98" t="s">
        <v>137</v>
      </c>
      <c r="B78" s="99">
        <f aca="true" t="shared" si="85" ref="B78:O78">SUM(B79:B80)</f>
        <v>219.90800000000002</v>
      </c>
      <c r="C78" s="100">
        <f t="shared" si="85"/>
        <v>57424.30271831996</v>
      </c>
      <c r="D78" s="101">
        <f t="shared" si="85"/>
        <v>24574.672718319965</v>
      </c>
      <c r="E78" s="102">
        <f t="shared" si="85"/>
        <v>6737.644918319995</v>
      </c>
      <c r="F78" s="103">
        <f t="shared" si="85"/>
        <v>17837.027799999974</v>
      </c>
      <c r="G78" s="104">
        <f t="shared" si="85"/>
        <v>1226.13</v>
      </c>
      <c r="H78" s="104">
        <f t="shared" si="85"/>
        <v>120</v>
      </c>
      <c r="I78" s="145">
        <f t="shared" si="85"/>
        <v>106.13</v>
      </c>
      <c r="J78" s="146">
        <f t="shared" si="85"/>
        <v>1000</v>
      </c>
      <c r="K78" s="102">
        <f t="shared" si="85"/>
        <v>31623.5</v>
      </c>
      <c r="L78" s="102">
        <f t="shared" si="85"/>
        <v>0</v>
      </c>
      <c r="M78" s="147">
        <f t="shared" si="85"/>
        <v>0</v>
      </c>
      <c r="N78" s="148">
        <f t="shared" si="85"/>
        <v>31623.5</v>
      </c>
      <c r="O78" s="149">
        <f t="shared" si="85"/>
        <v>32743.5</v>
      </c>
      <c r="P78" s="150"/>
      <c r="Q78" s="197">
        <f aca="true" t="shared" si="86" ref="Q78:T78">SUM(Q79:Q80)</f>
        <v>23702.131999999998</v>
      </c>
      <c r="R78" s="198"/>
      <c r="S78" s="199">
        <f t="shared" si="86"/>
        <v>10546.368</v>
      </c>
      <c r="T78" s="200">
        <f t="shared" si="86"/>
        <v>1505</v>
      </c>
      <c r="U78" s="183">
        <f t="shared" si="83"/>
        <v>150.5</v>
      </c>
      <c r="V78" s="201"/>
      <c r="W78" s="30"/>
      <c r="X78" s="185"/>
      <c r="Y78" s="32"/>
      <c r="Z78" s="33"/>
      <c r="AA78" s="33"/>
      <c r="AB78" s="34"/>
      <c r="IU78"/>
    </row>
    <row r="79" spans="1:255" s="10" customFormat="1" ht="16.5" customHeight="1">
      <c r="A79" s="98" t="s">
        <v>138</v>
      </c>
      <c r="B79" s="99">
        <v>177.52</v>
      </c>
      <c r="C79" s="100">
        <f aca="true" t="shared" si="87" ref="C79:C82">SUM(D79+G79+K79)</f>
        <v>19729.754517919966</v>
      </c>
      <c r="D79" s="101">
        <f aca="true" t="shared" si="88" ref="D79:D82">E79+F79</f>
        <v>12677.784517919968</v>
      </c>
      <c r="E79" s="102">
        <v>3537.8232379199953</v>
      </c>
      <c r="F79" s="103">
        <v>9139.961279999974</v>
      </c>
      <c r="G79" s="104">
        <f>SUM(H79+I79+J79)</f>
        <v>1051.97</v>
      </c>
      <c r="H79" s="104">
        <v>36</v>
      </c>
      <c r="I79" s="145">
        <v>15.97</v>
      </c>
      <c r="J79" s="146">
        <v>1000</v>
      </c>
      <c r="K79" s="102">
        <f>SUM(L79+M79+N79)</f>
        <v>6000</v>
      </c>
      <c r="L79" s="102"/>
      <c r="M79" s="147"/>
      <c r="N79" s="148">
        <v>6000</v>
      </c>
      <c r="O79" s="149">
        <f aca="true" t="shared" si="89" ref="O79:O82">H79+J79+L79+N79</f>
        <v>7036</v>
      </c>
      <c r="P79" s="150" t="s">
        <v>139</v>
      </c>
      <c r="Q79" s="197">
        <v>8541</v>
      </c>
      <c r="R79" s="198" t="s">
        <v>140</v>
      </c>
      <c r="S79" s="199"/>
      <c r="T79" s="200">
        <v>1505</v>
      </c>
      <c r="U79" s="183">
        <f t="shared" si="83"/>
        <v>150.5</v>
      </c>
      <c r="V79" s="201" t="s">
        <v>141</v>
      </c>
      <c r="W79" s="30"/>
      <c r="X79" s="185"/>
      <c r="Y79" s="32"/>
      <c r="Z79" s="33"/>
      <c r="AA79" s="33"/>
      <c r="AB79" s="34"/>
      <c r="IU79"/>
    </row>
    <row r="80" spans="1:255" s="10" customFormat="1" ht="16.5" customHeight="1" hidden="1">
      <c r="A80" s="98" t="s">
        <v>142</v>
      </c>
      <c r="B80" s="99">
        <v>42.388</v>
      </c>
      <c r="C80" s="100">
        <f t="shared" si="87"/>
        <v>37694.54820039999</v>
      </c>
      <c r="D80" s="101">
        <f t="shared" si="88"/>
        <v>11896.888200399997</v>
      </c>
      <c r="E80" s="102">
        <v>3199.821680399999</v>
      </c>
      <c r="F80" s="103">
        <v>8697.066519999998</v>
      </c>
      <c r="G80" s="104">
        <f>SUM(H80+I80+J80)</f>
        <v>174.16</v>
      </c>
      <c r="H80" s="104">
        <v>84</v>
      </c>
      <c r="I80" s="145">
        <v>90.16</v>
      </c>
      <c r="J80" s="146"/>
      <c r="K80" s="102">
        <f aca="true" t="shared" si="90" ref="K80:K82">L80+M80+N80</f>
        <v>25623.5</v>
      </c>
      <c r="L80" s="102"/>
      <c r="M80" s="147"/>
      <c r="N80" s="148">
        <v>25623.5</v>
      </c>
      <c r="O80" s="149">
        <f t="shared" si="89"/>
        <v>25707.5</v>
      </c>
      <c r="P80" s="150" t="s">
        <v>143</v>
      </c>
      <c r="Q80" s="197">
        <v>15161.132</v>
      </c>
      <c r="R80" s="198" t="s">
        <v>144</v>
      </c>
      <c r="S80" s="199">
        <f t="shared" si="84"/>
        <v>10546.368</v>
      </c>
      <c r="T80" s="200"/>
      <c r="U80" s="183">
        <f t="shared" si="83"/>
        <v>0</v>
      </c>
      <c r="V80" s="201"/>
      <c r="W80" s="30"/>
      <c r="X80" s="185"/>
      <c r="Y80" s="32"/>
      <c r="Z80" s="33"/>
      <c r="AA80" s="33"/>
      <c r="AB80" s="34"/>
      <c r="IU80"/>
    </row>
    <row r="81" spans="1:255" s="10" customFormat="1" ht="16.5" customHeight="1">
      <c r="A81" s="98" t="s">
        <v>145</v>
      </c>
      <c r="B81" s="99">
        <v>120.032</v>
      </c>
      <c r="C81" s="100">
        <f t="shared" si="87"/>
        <v>22607.2427744</v>
      </c>
      <c r="D81" s="101">
        <f t="shared" si="88"/>
        <v>14993.1827744</v>
      </c>
      <c r="E81" s="102">
        <v>3998.823254399999</v>
      </c>
      <c r="F81" s="103">
        <v>10994.359520000002</v>
      </c>
      <c r="G81" s="104">
        <f aca="true" t="shared" si="91" ref="G81:G91">SUM(H81:J81)</f>
        <v>748.56</v>
      </c>
      <c r="H81" s="104">
        <v>106</v>
      </c>
      <c r="I81" s="145">
        <v>62.56</v>
      </c>
      <c r="J81" s="146">
        <v>580</v>
      </c>
      <c r="K81" s="102">
        <f t="shared" si="90"/>
        <v>6865.5</v>
      </c>
      <c r="L81" s="102"/>
      <c r="M81" s="147"/>
      <c r="N81" s="148">
        <v>6865.5</v>
      </c>
      <c r="O81" s="149">
        <f t="shared" si="89"/>
        <v>7551.5</v>
      </c>
      <c r="P81" s="150" t="s">
        <v>146</v>
      </c>
      <c r="Q81" s="197">
        <v>12890.7</v>
      </c>
      <c r="R81" s="198" t="s">
        <v>147</v>
      </c>
      <c r="S81" s="199"/>
      <c r="T81" s="200">
        <v>5339.2</v>
      </c>
      <c r="U81" s="183">
        <f t="shared" si="83"/>
        <v>533.92</v>
      </c>
      <c r="V81" s="201" t="s">
        <v>148</v>
      </c>
      <c r="W81" s="30"/>
      <c r="X81" s="185"/>
      <c r="Y81" s="32"/>
      <c r="Z81" s="33"/>
      <c r="AA81" s="33"/>
      <c r="AB81" s="34"/>
      <c r="IU81"/>
    </row>
    <row r="82" spans="1:255" s="10" customFormat="1" ht="16.5" customHeight="1" hidden="1">
      <c r="A82" s="98" t="s">
        <v>149</v>
      </c>
      <c r="B82" s="99">
        <v>1915.9</v>
      </c>
      <c r="C82" s="100">
        <f t="shared" si="87"/>
        <v>1063.3940440000001</v>
      </c>
      <c r="D82" s="101">
        <f t="shared" si="88"/>
        <v>963.394044</v>
      </c>
      <c r="E82" s="102">
        <v>259.966044</v>
      </c>
      <c r="F82" s="103">
        <v>703.428</v>
      </c>
      <c r="G82" s="104">
        <f t="shared" si="91"/>
        <v>100</v>
      </c>
      <c r="H82" s="104">
        <v>11</v>
      </c>
      <c r="I82" s="145"/>
      <c r="J82" s="146">
        <v>89</v>
      </c>
      <c r="K82" s="102">
        <f t="shared" si="90"/>
        <v>0</v>
      </c>
      <c r="L82" s="102"/>
      <c r="M82" s="147"/>
      <c r="N82" s="148"/>
      <c r="O82" s="149">
        <f t="shared" si="89"/>
        <v>100</v>
      </c>
      <c r="P82" s="150" t="s">
        <v>37</v>
      </c>
      <c r="Q82" s="197"/>
      <c r="R82" s="198"/>
      <c r="S82" s="199">
        <f t="shared" si="84"/>
        <v>100</v>
      </c>
      <c r="T82" s="200"/>
      <c r="U82" s="183">
        <f t="shared" si="83"/>
        <v>0</v>
      </c>
      <c r="V82" s="201"/>
      <c r="W82" s="30"/>
      <c r="X82" s="185"/>
      <c r="Y82" s="32"/>
      <c r="Z82" s="33"/>
      <c r="AA82" s="33"/>
      <c r="AB82" s="34"/>
      <c r="IU82"/>
    </row>
    <row r="83" spans="1:255" s="10" customFormat="1" ht="16.5" customHeight="1" hidden="1">
      <c r="A83" s="98" t="s">
        <v>150</v>
      </c>
      <c r="B83" s="99">
        <f aca="true" t="shared" si="92" ref="B83:O83">SUM(B84,B92,B98,B104,B112,B121,B130,B139:B144,B148:B153,B156:B170)</f>
        <v>4363.474</v>
      </c>
      <c r="C83" s="100">
        <f t="shared" si="92"/>
        <v>154972.2927088</v>
      </c>
      <c r="D83" s="101">
        <f t="shared" si="92"/>
        <v>104625.0127088</v>
      </c>
      <c r="E83" s="102">
        <f t="shared" si="92"/>
        <v>27389.473588799992</v>
      </c>
      <c r="F83" s="103">
        <f t="shared" si="92"/>
        <v>77235.53912</v>
      </c>
      <c r="G83" s="104">
        <f t="shared" si="92"/>
        <v>22289.22</v>
      </c>
      <c r="H83" s="104">
        <f t="shared" si="92"/>
        <v>4817.6</v>
      </c>
      <c r="I83" s="145">
        <f t="shared" si="92"/>
        <v>1815.72</v>
      </c>
      <c r="J83" s="146">
        <f t="shared" si="92"/>
        <v>15655.9</v>
      </c>
      <c r="K83" s="102">
        <f t="shared" si="92"/>
        <v>28058.059999999998</v>
      </c>
      <c r="L83" s="102">
        <f t="shared" si="92"/>
        <v>974.16</v>
      </c>
      <c r="M83" s="147">
        <f t="shared" si="92"/>
        <v>4082.8</v>
      </c>
      <c r="N83" s="148">
        <f t="shared" si="92"/>
        <v>23001.1</v>
      </c>
      <c r="O83" s="149">
        <f t="shared" si="92"/>
        <v>44448.76</v>
      </c>
      <c r="P83" s="150"/>
      <c r="Q83" s="197">
        <f aca="true" t="shared" si="93" ref="Q83:T83">SUM(Q84,Q92,Q98,Q104,Q112,Q121,Q130,Q139:Q144,Q148:Q153,Q156:Q170)</f>
        <v>31287.06262</v>
      </c>
      <c r="R83" s="198"/>
      <c r="S83" s="199">
        <f t="shared" si="93"/>
        <v>18249.49738</v>
      </c>
      <c r="T83" s="200">
        <f t="shared" si="93"/>
        <v>5087.8</v>
      </c>
      <c r="U83" s="183">
        <f t="shared" si="83"/>
        <v>508.78000000000003</v>
      </c>
      <c r="V83" s="201"/>
      <c r="W83" s="30"/>
      <c r="X83" s="185"/>
      <c r="Y83" s="32"/>
      <c r="Z83" s="33"/>
      <c r="AA83" s="33"/>
      <c r="AB83" s="34"/>
      <c r="IU83"/>
    </row>
    <row r="84" spans="1:255" s="10" customFormat="1" ht="9" customHeight="1" hidden="1">
      <c r="A84" s="98" t="s">
        <v>151</v>
      </c>
      <c r="B84" s="99">
        <f aca="true" t="shared" si="94" ref="B84:O84">SUM(B85:B91)</f>
        <v>53.4</v>
      </c>
      <c r="C84" s="100">
        <f t="shared" si="94"/>
        <v>3921.8790000000004</v>
      </c>
      <c r="D84" s="101">
        <f t="shared" si="94"/>
        <v>2967.8990000000003</v>
      </c>
      <c r="E84" s="102">
        <f t="shared" si="94"/>
        <v>799.7</v>
      </c>
      <c r="F84" s="103">
        <f t="shared" si="94"/>
        <v>2168.199</v>
      </c>
      <c r="G84" s="104">
        <f t="shared" si="94"/>
        <v>753.98</v>
      </c>
      <c r="H84" s="104">
        <f t="shared" si="94"/>
        <v>29</v>
      </c>
      <c r="I84" s="145">
        <f t="shared" si="94"/>
        <v>142.58</v>
      </c>
      <c r="J84" s="146">
        <f t="shared" si="94"/>
        <v>582.4</v>
      </c>
      <c r="K84" s="102">
        <f t="shared" si="94"/>
        <v>200</v>
      </c>
      <c r="L84" s="102">
        <f t="shared" si="94"/>
        <v>0</v>
      </c>
      <c r="M84" s="147">
        <f t="shared" si="94"/>
        <v>0</v>
      </c>
      <c r="N84" s="148">
        <f t="shared" si="94"/>
        <v>200</v>
      </c>
      <c r="O84" s="149">
        <f t="shared" si="94"/>
        <v>811.4</v>
      </c>
      <c r="P84" s="150"/>
      <c r="Q84" s="197">
        <f aca="true" t="shared" si="95" ref="Q84:T84">SUM(Q85:Q91)</f>
        <v>1468</v>
      </c>
      <c r="R84" s="198"/>
      <c r="S84" s="199">
        <f t="shared" si="95"/>
        <v>0</v>
      </c>
      <c r="T84" s="200">
        <f t="shared" si="95"/>
        <v>656.6</v>
      </c>
      <c r="U84" s="183">
        <f t="shared" si="83"/>
        <v>65.66</v>
      </c>
      <c r="V84" s="201"/>
      <c r="W84" s="30"/>
      <c r="X84" s="185"/>
      <c r="Y84" s="32"/>
      <c r="Z84" s="33"/>
      <c r="AA84" s="33"/>
      <c r="AB84" s="34"/>
      <c r="IU84"/>
    </row>
    <row r="85" spans="1:255" s="10" customFormat="1" ht="16.5" customHeight="1">
      <c r="A85" s="98" t="s">
        <v>152</v>
      </c>
      <c r="B85" s="99">
        <v>53.4</v>
      </c>
      <c r="C85" s="100">
        <f aca="true" t="shared" si="96" ref="C85:C91">SUM(D85+G85+K85)</f>
        <v>3921.8790000000004</v>
      </c>
      <c r="D85" s="101">
        <f aca="true" t="shared" si="97" ref="D85:D91">E85+F85</f>
        <v>2967.8990000000003</v>
      </c>
      <c r="E85" s="102">
        <v>799.7</v>
      </c>
      <c r="F85" s="103">
        <v>2168.199</v>
      </c>
      <c r="G85" s="104">
        <f t="shared" si="91"/>
        <v>753.98</v>
      </c>
      <c r="H85" s="104">
        <v>29</v>
      </c>
      <c r="I85" s="145">
        <v>142.58</v>
      </c>
      <c r="J85" s="146">
        <v>582.4</v>
      </c>
      <c r="K85" s="102">
        <f aca="true" t="shared" si="98" ref="K85:K91">L85+M85+N85</f>
        <v>200</v>
      </c>
      <c r="L85" s="102"/>
      <c r="M85" s="147"/>
      <c r="N85" s="148">
        <v>200</v>
      </c>
      <c r="O85" s="149">
        <f aca="true" t="shared" si="99" ref="O85:O91">H85+J85+L85+N85</f>
        <v>811.4</v>
      </c>
      <c r="P85" s="150" t="s">
        <v>153</v>
      </c>
      <c r="Q85" s="197">
        <v>1468</v>
      </c>
      <c r="R85" s="198" t="s">
        <v>154</v>
      </c>
      <c r="S85" s="199"/>
      <c r="T85" s="200">
        <v>656.6</v>
      </c>
      <c r="U85" s="183">
        <f t="shared" si="83"/>
        <v>65.66</v>
      </c>
      <c r="V85" s="201" t="s">
        <v>155</v>
      </c>
      <c r="W85" s="30"/>
      <c r="X85" s="185"/>
      <c r="Y85" s="32"/>
      <c r="Z85" s="33"/>
      <c r="AA85" s="33"/>
      <c r="AB85" s="34"/>
      <c r="IU85"/>
    </row>
    <row r="86" spans="1:255" s="10" customFormat="1" ht="16.5" customHeight="1" hidden="1">
      <c r="A86" s="98" t="s">
        <v>156</v>
      </c>
      <c r="B86" s="99"/>
      <c r="C86" s="100">
        <f t="shared" si="96"/>
        <v>0</v>
      </c>
      <c r="D86" s="101">
        <f t="shared" si="97"/>
        <v>0</v>
      </c>
      <c r="E86" s="102"/>
      <c r="F86" s="103"/>
      <c r="G86" s="104">
        <f t="shared" si="91"/>
        <v>0</v>
      </c>
      <c r="H86" s="104"/>
      <c r="I86" s="145"/>
      <c r="J86" s="146"/>
      <c r="K86" s="102">
        <f t="shared" si="98"/>
        <v>0</v>
      </c>
      <c r="L86" s="102"/>
      <c r="M86" s="147"/>
      <c r="N86" s="148"/>
      <c r="O86" s="149">
        <f t="shared" si="99"/>
        <v>0</v>
      </c>
      <c r="P86" s="150"/>
      <c r="Q86" s="197"/>
      <c r="R86" s="198"/>
      <c r="S86" s="199"/>
      <c r="T86" s="200"/>
      <c r="U86" s="183">
        <f t="shared" si="83"/>
        <v>0</v>
      </c>
      <c r="V86" s="201"/>
      <c r="W86" s="30"/>
      <c r="X86" s="185"/>
      <c r="Y86" s="32"/>
      <c r="Z86" s="33"/>
      <c r="AA86" s="33"/>
      <c r="AB86" s="34"/>
      <c r="IU86"/>
    </row>
    <row r="87" spans="1:255" s="10" customFormat="1" ht="16.5" customHeight="1" hidden="1">
      <c r="A87" s="98" t="s">
        <v>157</v>
      </c>
      <c r="B87" s="99"/>
      <c r="C87" s="100">
        <f t="shared" si="96"/>
        <v>0</v>
      </c>
      <c r="D87" s="101">
        <f t="shared" si="97"/>
        <v>0</v>
      </c>
      <c r="E87" s="102"/>
      <c r="F87" s="103"/>
      <c r="G87" s="104">
        <f t="shared" si="91"/>
        <v>0</v>
      </c>
      <c r="H87" s="104"/>
      <c r="I87" s="145"/>
      <c r="J87" s="146"/>
      <c r="K87" s="102">
        <f t="shared" si="98"/>
        <v>0</v>
      </c>
      <c r="L87" s="102"/>
      <c r="M87" s="147"/>
      <c r="N87" s="148"/>
      <c r="O87" s="149">
        <f t="shared" si="99"/>
        <v>0</v>
      </c>
      <c r="P87" s="150"/>
      <c r="Q87" s="197"/>
      <c r="R87" s="198"/>
      <c r="S87" s="199"/>
      <c r="T87" s="200"/>
      <c r="U87" s="183">
        <f t="shared" si="83"/>
        <v>0</v>
      </c>
      <c r="V87" s="201"/>
      <c r="W87" s="30"/>
      <c r="X87" s="185"/>
      <c r="Y87" s="32"/>
      <c r="Z87" s="33"/>
      <c r="AA87" s="33"/>
      <c r="AB87" s="34"/>
      <c r="IU87"/>
    </row>
    <row r="88" spans="1:255" s="10" customFormat="1" ht="16.5" customHeight="1" hidden="1">
      <c r="A88" s="98" t="s">
        <v>158</v>
      </c>
      <c r="B88" s="99"/>
      <c r="C88" s="100">
        <f t="shared" si="96"/>
        <v>0</v>
      </c>
      <c r="D88" s="101">
        <f t="shared" si="97"/>
        <v>0</v>
      </c>
      <c r="E88" s="102"/>
      <c r="F88" s="103"/>
      <c r="G88" s="104">
        <f t="shared" si="91"/>
        <v>0</v>
      </c>
      <c r="H88" s="104"/>
      <c r="I88" s="145"/>
      <c r="J88" s="146"/>
      <c r="K88" s="102">
        <f t="shared" si="98"/>
        <v>0</v>
      </c>
      <c r="L88" s="102"/>
      <c r="M88" s="147"/>
      <c r="N88" s="148"/>
      <c r="O88" s="149">
        <f t="shared" si="99"/>
        <v>0</v>
      </c>
      <c r="P88" s="150"/>
      <c r="Q88" s="197"/>
      <c r="R88" s="198"/>
      <c r="S88" s="199"/>
      <c r="T88" s="200"/>
      <c r="U88" s="183">
        <f t="shared" si="83"/>
        <v>0</v>
      </c>
      <c r="V88" s="201"/>
      <c r="W88" s="30"/>
      <c r="X88" s="185"/>
      <c r="Y88" s="32"/>
      <c r="Z88" s="33"/>
      <c r="AA88" s="33"/>
      <c r="AB88" s="34"/>
      <c r="IU88"/>
    </row>
    <row r="89" spans="1:255" s="10" customFormat="1" ht="16.5" customHeight="1" hidden="1">
      <c r="A89" s="98" t="s">
        <v>159</v>
      </c>
      <c r="B89" s="99"/>
      <c r="C89" s="100">
        <f t="shared" si="96"/>
        <v>0</v>
      </c>
      <c r="D89" s="101">
        <f t="shared" si="97"/>
        <v>0</v>
      </c>
      <c r="E89" s="102"/>
      <c r="F89" s="103"/>
      <c r="G89" s="104">
        <f t="shared" si="91"/>
        <v>0</v>
      </c>
      <c r="H89" s="104"/>
      <c r="I89" s="145"/>
      <c r="J89" s="146"/>
      <c r="K89" s="102">
        <f t="shared" si="98"/>
        <v>0</v>
      </c>
      <c r="L89" s="102"/>
      <c r="M89" s="147"/>
      <c r="N89" s="148"/>
      <c r="O89" s="149">
        <f t="shared" si="99"/>
        <v>0</v>
      </c>
      <c r="P89" s="150"/>
      <c r="Q89" s="197"/>
      <c r="R89" s="198"/>
      <c r="S89" s="199"/>
      <c r="T89" s="200"/>
      <c r="U89" s="183">
        <f t="shared" si="83"/>
        <v>0</v>
      </c>
      <c r="V89" s="201"/>
      <c r="W89" s="30"/>
      <c r="X89" s="185"/>
      <c r="Y89" s="32"/>
      <c r="Z89" s="33"/>
      <c r="AA89" s="33"/>
      <c r="AB89" s="34"/>
      <c r="IU89"/>
    </row>
    <row r="90" spans="1:255" s="10" customFormat="1" ht="16.5" customHeight="1" hidden="1">
      <c r="A90" s="98" t="s">
        <v>160</v>
      </c>
      <c r="B90" s="99"/>
      <c r="C90" s="100">
        <f t="shared" si="96"/>
        <v>0</v>
      </c>
      <c r="D90" s="101">
        <f t="shared" si="97"/>
        <v>0</v>
      </c>
      <c r="E90" s="102"/>
      <c r="F90" s="103"/>
      <c r="G90" s="104">
        <f t="shared" si="91"/>
        <v>0</v>
      </c>
      <c r="H90" s="104"/>
      <c r="I90" s="145"/>
      <c r="J90" s="146"/>
      <c r="K90" s="102">
        <f t="shared" si="98"/>
        <v>0</v>
      </c>
      <c r="L90" s="102"/>
      <c r="M90" s="147"/>
      <c r="N90" s="148"/>
      <c r="O90" s="149">
        <f t="shared" si="99"/>
        <v>0</v>
      </c>
      <c r="P90" s="150"/>
      <c r="Q90" s="197"/>
      <c r="R90" s="198"/>
      <c r="S90" s="199"/>
      <c r="T90" s="200"/>
      <c r="U90" s="183">
        <f t="shared" si="83"/>
        <v>0</v>
      </c>
      <c r="V90" s="201"/>
      <c r="W90" s="30"/>
      <c r="X90" s="185"/>
      <c r="Y90" s="32"/>
      <c r="Z90" s="33"/>
      <c r="AA90" s="33"/>
      <c r="AB90" s="34"/>
      <c r="IU90"/>
    </row>
    <row r="91" spans="1:255" s="10" customFormat="1" ht="16.5" customHeight="1" hidden="1">
      <c r="A91" s="98" t="s">
        <v>161</v>
      </c>
      <c r="B91" s="99"/>
      <c r="C91" s="100">
        <f t="shared" si="96"/>
        <v>0</v>
      </c>
      <c r="D91" s="101">
        <f t="shared" si="97"/>
        <v>0</v>
      </c>
      <c r="E91" s="102"/>
      <c r="F91" s="103"/>
      <c r="G91" s="104">
        <f t="shared" si="91"/>
        <v>0</v>
      </c>
      <c r="H91" s="104"/>
      <c r="I91" s="145"/>
      <c r="J91" s="146"/>
      <c r="K91" s="102">
        <f t="shared" si="98"/>
        <v>0</v>
      </c>
      <c r="L91" s="102"/>
      <c r="M91" s="147"/>
      <c r="N91" s="148"/>
      <c r="O91" s="149">
        <f t="shared" si="99"/>
        <v>0</v>
      </c>
      <c r="P91" s="150"/>
      <c r="Q91" s="197"/>
      <c r="R91" s="198"/>
      <c r="S91" s="199"/>
      <c r="T91" s="200"/>
      <c r="U91" s="183">
        <f t="shared" si="83"/>
        <v>0</v>
      </c>
      <c r="V91" s="201"/>
      <c r="W91" s="30"/>
      <c r="X91" s="185"/>
      <c r="Y91" s="32"/>
      <c r="Z91" s="33"/>
      <c r="AA91" s="33"/>
      <c r="AB91" s="34"/>
      <c r="IU91"/>
    </row>
    <row r="92" spans="1:255" s="10" customFormat="1" ht="16.5" customHeight="1" hidden="1">
      <c r="A92" s="98" t="s">
        <v>162</v>
      </c>
      <c r="B92" s="99">
        <f aca="true" t="shared" si="100" ref="B92:O92">SUM(B93:B97)</f>
        <v>0.718</v>
      </c>
      <c r="C92" s="100">
        <f t="shared" si="100"/>
        <v>2856.961996</v>
      </c>
      <c r="D92" s="101">
        <f t="shared" si="100"/>
        <v>2356.961996</v>
      </c>
      <c r="E92" s="102">
        <f t="shared" si="100"/>
        <v>635.961996</v>
      </c>
      <c r="F92" s="103">
        <f t="shared" si="100"/>
        <v>1721</v>
      </c>
      <c r="G92" s="104">
        <f t="shared" si="100"/>
        <v>500</v>
      </c>
      <c r="H92" s="104">
        <f t="shared" si="100"/>
        <v>24</v>
      </c>
      <c r="I92" s="145">
        <f t="shared" si="100"/>
        <v>100</v>
      </c>
      <c r="J92" s="146">
        <f t="shared" si="100"/>
        <v>376</v>
      </c>
      <c r="K92" s="102">
        <f t="shared" si="100"/>
        <v>0</v>
      </c>
      <c r="L92" s="102">
        <f t="shared" si="100"/>
        <v>0</v>
      </c>
      <c r="M92" s="147">
        <f t="shared" si="100"/>
        <v>0</v>
      </c>
      <c r="N92" s="148">
        <f t="shared" si="100"/>
        <v>0</v>
      </c>
      <c r="O92" s="149">
        <f t="shared" si="100"/>
        <v>400</v>
      </c>
      <c r="P92" s="150"/>
      <c r="Q92" s="197">
        <f aca="true" t="shared" si="101" ref="Q92:T92">SUM(Q93:Q97)</f>
        <v>430.2</v>
      </c>
      <c r="R92" s="198"/>
      <c r="S92" s="199">
        <f t="shared" si="101"/>
        <v>0</v>
      </c>
      <c r="T92" s="200">
        <f t="shared" si="101"/>
        <v>30.2</v>
      </c>
      <c r="U92" s="183">
        <f t="shared" si="83"/>
        <v>3.02</v>
      </c>
      <c r="V92" s="201"/>
      <c r="W92" s="30"/>
      <c r="X92" s="185"/>
      <c r="Y92" s="32"/>
      <c r="Z92" s="33"/>
      <c r="AA92" s="33"/>
      <c r="AB92" s="34"/>
      <c r="IU92"/>
    </row>
    <row r="93" spans="1:255" s="10" customFormat="1" ht="16.5" customHeight="1">
      <c r="A93" s="98" t="s">
        <v>163</v>
      </c>
      <c r="B93" s="99">
        <v>0.718</v>
      </c>
      <c r="C93" s="100">
        <f aca="true" t="shared" si="102" ref="C93:C97">SUM(D93+G93+K93)</f>
        <v>2856.961996</v>
      </c>
      <c r="D93" s="101">
        <f aca="true" t="shared" si="103" ref="D93:D97">E93+F93</f>
        <v>2356.961996</v>
      </c>
      <c r="E93" s="102">
        <v>635.961996</v>
      </c>
      <c r="F93" s="103">
        <v>1721</v>
      </c>
      <c r="G93" s="104">
        <f aca="true" t="shared" si="104" ref="G93:G97">SUM(H93:J93)</f>
        <v>500</v>
      </c>
      <c r="H93" s="104">
        <v>24</v>
      </c>
      <c r="I93" s="145">
        <v>100</v>
      </c>
      <c r="J93" s="146">
        <v>376</v>
      </c>
      <c r="K93" s="102">
        <f aca="true" t="shared" si="105" ref="K93:K97">L93+M93+N93</f>
        <v>0</v>
      </c>
      <c r="L93" s="102"/>
      <c r="M93" s="147"/>
      <c r="N93" s="148"/>
      <c r="O93" s="149">
        <f aca="true" t="shared" si="106" ref="O93:O97">H93+J93+L93+N93</f>
        <v>400</v>
      </c>
      <c r="P93" s="150" t="s">
        <v>164</v>
      </c>
      <c r="Q93" s="197">
        <v>430.2</v>
      </c>
      <c r="R93" s="198" t="s">
        <v>165</v>
      </c>
      <c r="S93" s="199"/>
      <c r="T93" s="200">
        <v>30.2</v>
      </c>
      <c r="U93" s="183">
        <f t="shared" si="83"/>
        <v>3.02</v>
      </c>
      <c r="V93" s="201" t="s">
        <v>37</v>
      </c>
      <c r="W93" s="30"/>
      <c r="X93" s="185"/>
      <c r="Y93" s="32"/>
      <c r="Z93" s="33"/>
      <c r="AA93" s="33"/>
      <c r="AB93" s="34"/>
      <c r="IU93"/>
    </row>
    <row r="94" spans="1:255" s="10" customFormat="1" ht="16.5" customHeight="1" hidden="1">
      <c r="A94" s="98" t="s">
        <v>166</v>
      </c>
      <c r="B94" s="99"/>
      <c r="C94" s="100">
        <f t="shared" si="102"/>
        <v>0</v>
      </c>
      <c r="D94" s="101">
        <f t="shared" si="103"/>
        <v>0</v>
      </c>
      <c r="E94" s="102"/>
      <c r="F94" s="103"/>
      <c r="G94" s="104">
        <f t="shared" si="104"/>
        <v>0</v>
      </c>
      <c r="H94" s="104"/>
      <c r="I94" s="145"/>
      <c r="J94" s="146"/>
      <c r="K94" s="102">
        <f t="shared" si="105"/>
        <v>0</v>
      </c>
      <c r="L94" s="102"/>
      <c r="M94" s="147"/>
      <c r="N94" s="148"/>
      <c r="O94" s="149">
        <f t="shared" si="106"/>
        <v>0</v>
      </c>
      <c r="P94" s="150"/>
      <c r="Q94" s="197"/>
      <c r="R94" s="198"/>
      <c r="S94" s="199"/>
      <c r="T94" s="200"/>
      <c r="U94" s="183">
        <f t="shared" si="83"/>
        <v>0</v>
      </c>
      <c r="V94" s="201"/>
      <c r="W94" s="30"/>
      <c r="X94" s="185"/>
      <c r="Y94" s="32"/>
      <c r="Z94" s="33"/>
      <c r="AA94" s="33"/>
      <c r="AB94" s="34"/>
      <c r="IU94"/>
    </row>
    <row r="95" spans="1:255" s="10" customFormat="1" ht="16.5" customHeight="1" hidden="1">
      <c r="A95" s="98" t="s">
        <v>167</v>
      </c>
      <c r="B95" s="99"/>
      <c r="C95" s="100">
        <f t="shared" si="102"/>
        <v>0</v>
      </c>
      <c r="D95" s="101">
        <f t="shared" si="103"/>
        <v>0</v>
      </c>
      <c r="E95" s="102"/>
      <c r="F95" s="103"/>
      <c r="G95" s="104">
        <f t="shared" si="104"/>
        <v>0</v>
      </c>
      <c r="H95" s="104"/>
      <c r="I95" s="145"/>
      <c r="J95" s="146"/>
      <c r="K95" s="102">
        <f t="shared" si="105"/>
        <v>0</v>
      </c>
      <c r="L95" s="102"/>
      <c r="M95" s="147"/>
      <c r="N95" s="148"/>
      <c r="O95" s="149">
        <f t="shared" si="106"/>
        <v>0</v>
      </c>
      <c r="P95" s="150"/>
      <c r="Q95" s="197"/>
      <c r="R95" s="198"/>
      <c r="S95" s="199"/>
      <c r="T95" s="200"/>
      <c r="U95" s="183">
        <f t="shared" si="83"/>
        <v>0</v>
      </c>
      <c r="V95" s="201"/>
      <c r="W95" s="30"/>
      <c r="X95" s="185"/>
      <c r="Y95" s="32"/>
      <c r="Z95" s="33"/>
      <c r="AA95" s="33"/>
      <c r="AB95" s="34"/>
      <c r="IU95"/>
    </row>
    <row r="96" spans="1:255" s="10" customFormat="1" ht="16.5" customHeight="1" hidden="1">
      <c r="A96" s="98" t="s">
        <v>168</v>
      </c>
      <c r="B96" s="99"/>
      <c r="C96" s="100">
        <f t="shared" si="102"/>
        <v>0</v>
      </c>
      <c r="D96" s="101">
        <f t="shared" si="103"/>
        <v>0</v>
      </c>
      <c r="E96" s="102"/>
      <c r="F96" s="103"/>
      <c r="G96" s="104">
        <f t="shared" si="104"/>
        <v>0</v>
      </c>
      <c r="H96" s="104"/>
      <c r="I96" s="145"/>
      <c r="J96" s="146"/>
      <c r="K96" s="102">
        <f t="shared" si="105"/>
        <v>0</v>
      </c>
      <c r="L96" s="102"/>
      <c r="M96" s="147"/>
      <c r="N96" s="148"/>
      <c r="O96" s="149">
        <f t="shared" si="106"/>
        <v>0</v>
      </c>
      <c r="P96" s="150"/>
      <c r="Q96" s="197"/>
      <c r="R96" s="198"/>
      <c r="S96" s="199"/>
      <c r="T96" s="200"/>
      <c r="U96" s="183">
        <f t="shared" si="83"/>
        <v>0</v>
      </c>
      <c r="V96" s="201"/>
      <c r="W96" s="30"/>
      <c r="X96" s="185"/>
      <c r="Y96" s="32"/>
      <c r="Z96" s="33"/>
      <c r="AA96" s="33"/>
      <c r="AB96" s="34"/>
      <c r="IU96"/>
    </row>
    <row r="97" spans="1:255" s="10" customFormat="1" ht="16.5" customHeight="1" hidden="1">
      <c r="A97" s="98" t="s">
        <v>169</v>
      </c>
      <c r="B97" s="99"/>
      <c r="C97" s="100">
        <f t="shared" si="102"/>
        <v>0</v>
      </c>
      <c r="D97" s="101">
        <f t="shared" si="103"/>
        <v>0</v>
      </c>
      <c r="E97" s="102"/>
      <c r="F97" s="103"/>
      <c r="G97" s="104">
        <f t="shared" si="104"/>
        <v>0</v>
      </c>
      <c r="H97" s="104"/>
      <c r="I97" s="145"/>
      <c r="J97" s="146"/>
      <c r="K97" s="102">
        <f t="shared" si="105"/>
        <v>0</v>
      </c>
      <c r="L97" s="102"/>
      <c r="M97" s="147"/>
      <c r="N97" s="148"/>
      <c r="O97" s="149">
        <f t="shared" si="106"/>
        <v>0</v>
      </c>
      <c r="P97" s="150"/>
      <c r="Q97" s="197"/>
      <c r="R97" s="198"/>
      <c r="S97" s="199"/>
      <c r="T97" s="200"/>
      <c r="U97" s="183">
        <f t="shared" si="83"/>
        <v>0</v>
      </c>
      <c r="V97" s="201"/>
      <c r="W97" s="30"/>
      <c r="X97" s="185"/>
      <c r="Y97" s="32"/>
      <c r="Z97" s="33"/>
      <c r="AA97" s="33"/>
      <c r="AB97" s="34"/>
      <c r="IU97"/>
    </row>
    <row r="98" spans="1:255" s="10" customFormat="1" ht="16.5" customHeight="1" hidden="1">
      <c r="A98" s="98" t="s">
        <v>170</v>
      </c>
      <c r="B98" s="99">
        <f aca="true" t="shared" si="107" ref="B98:O98">SUM(B99:B103)</f>
        <v>0.22</v>
      </c>
      <c r="C98" s="100">
        <f t="shared" si="107"/>
        <v>4480.490772</v>
      </c>
      <c r="D98" s="101">
        <f t="shared" si="107"/>
        <v>2896.550772</v>
      </c>
      <c r="E98" s="102">
        <f t="shared" si="107"/>
        <v>780.7737720000001</v>
      </c>
      <c r="F98" s="103">
        <f t="shared" si="107"/>
        <v>2115.777</v>
      </c>
      <c r="G98" s="104">
        <f t="shared" si="107"/>
        <v>479.44</v>
      </c>
      <c r="H98" s="104">
        <f t="shared" si="107"/>
        <v>27</v>
      </c>
      <c r="I98" s="145">
        <f t="shared" si="107"/>
        <v>63.94</v>
      </c>
      <c r="J98" s="146">
        <f t="shared" si="107"/>
        <v>388.5</v>
      </c>
      <c r="K98" s="102">
        <f t="shared" si="107"/>
        <v>1104.5</v>
      </c>
      <c r="L98" s="102">
        <f t="shared" si="107"/>
        <v>0</v>
      </c>
      <c r="M98" s="147">
        <f t="shared" si="107"/>
        <v>0</v>
      </c>
      <c r="N98" s="148">
        <f t="shared" si="107"/>
        <v>1104.5</v>
      </c>
      <c r="O98" s="149">
        <f t="shared" si="107"/>
        <v>1520</v>
      </c>
      <c r="P98" s="150"/>
      <c r="Q98" s="197">
        <f aca="true" t="shared" si="108" ref="Q98:T98">SUM(Q99:Q103)</f>
        <v>1795</v>
      </c>
      <c r="R98" s="198"/>
      <c r="S98" s="199">
        <f t="shared" si="108"/>
        <v>0</v>
      </c>
      <c r="T98" s="200">
        <f t="shared" si="108"/>
        <v>275</v>
      </c>
      <c r="U98" s="183">
        <f t="shared" si="83"/>
        <v>27.5</v>
      </c>
      <c r="V98" s="201"/>
      <c r="W98" s="30"/>
      <c r="X98" s="185"/>
      <c r="Y98" s="32"/>
      <c r="Z98" s="33"/>
      <c r="AA98" s="33"/>
      <c r="AB98" s="34"/>
      <c r="IU98"/>
    </row>
    <row r="99" spans="1:255" s="10" customFormat="1" ht="16.5" customHeight="1">
      <c r="A99" s="98" t="s">
        <v>171</v>
      </c>
      <c r="B99" s="99">
        <v>0.22</v>
      </c>
      <c r="C99" s="100">
        <f aca="true" t="shared" si="109" ref="C99:C103">SUM(D99+G99+K99)</f>
        <v>4480.490772</v>
      </c>
      <c r="D99" s="101">
        <f aca="true" t="shared" si="110" ref="D99:D103">E99+F99</f>
        <v>2896.550772</v>
      </c>
      <c r="E99" s="102">
        <v>780.7737720000001</v>
      </c>
      <c r="F99" s="103">
        <v>2115.777</v>
      </c>
      <c r="G99" s="104">
        <f aca="true" t="shared" si="111" ref="G99:G103">SUM(H99:J99)</f>
        <v>479.44</v>
      </c>
      <c r="H99" s="104">
        <v>27</v>
      </c>
      <c r="I99" s="145">
        <v>63.94</v>
      </c>
      <c r="J99" s="146">
        <v>388.5</v>
      </c>
      <c r="K99" s="102">
        <f aca="true" t="shared" si="112" ref="K99:K103">L99+M99+N99</f>
        <v>1104.5</v>
      </c>
      <c r="L99" s="102"/>
      <c r="M99" s="147"/>
      <c r="N99" s="148">
        <v>1104.5</v>
      </c>
      <c r="O99" s="149">
        <f aca="true" t="shared" si="113" ref="O99:O103">H99+J99+L99+N99</f>
        <v>1520</v>
      </c>
      <c r="P99" s="150" t="s">
        <v>172</v>
      </c>
      <c r="Q99" s="197">
        <v>1795</v>
      </c>
      <c r="R99" s="198" t="s">
        <v>173</v>
      </c>
      <c r="S99" s="199"/>
      <c r="T99" s="200">
        <v>275</v>
      </c>
      <c r="U99" s="183">
        <f t="shared" si="83"/>
        <v>27.5</v>
      </c>
      <c r="V99" s="201" t="s">
        <v>174</v>
      </c>
      <c r="W99" s="30"/>
      <c r="X99" s="185"/>
      <c r="Y99" s="32"/>
      <c r="Z99" s="33"/>
      <c r="AA99" s="33"/>
      <c r="AB99" s="34"/>
      <c r="IU99"/>
    </row>
    <row r="100" spans="1:255" s="10" customFormat="1" ht="16.5" customHeight="1" hidden="1">
      <c r="A100" s="98" t="s">
        <v>175</v>
      </c>
      <c r="B100" s="99"/>
      <c r="C100" s="100">
        <f t="shared" si="109"/>
        <v>0</v>
      </c>
      <c r="D100" s="101">
        <f t="shared" si="110"/>
        <v>0</v>
      </c>
      <c r="E100" s="102"/>
      <c r="F100" s="103"/>
      <c r="G100" s="104">
        <f t="shared" si="111"/>
        <v>0</v>
      </c>
      <c r="H100" s="104"/>
      <c r="I100" s="145"/>
      <c r="J100" s="146"/>
      <c r="K100" s="102">
        <f t="shared" si="112"/>
        <v>0</v>
      </c>
      <c r="L100" s="102"/>
      <c r="M100" s="147"/>
      <c r="N100" s="148"/>
      <c r="O100" s="149">
        <f t="shared" si="113"/>
        <v>0</v>
      </c>
      <c r="P100" s="150"/>
      <c r="Q100" s="197"/>
      <c r="R100" s="198"/>
      <c r="S100" s="199"/>
      <c r="T100" s="200"/>
      <c r="U100" s="183">
        <f t="shared" si="83"/>
        <v>0</v>
      </c>
      <c r="V100" s="201"/>
      <c r="W100" s="30"/>
      <c r="X100" s="185"/>
      <c r="Y100" s="32"/>
      <c r="Z100" s="33"/>
      <c r="AA100" s="33"/>
      <c r="AB100" s="34"/>
      <c r="IU100"/>
    </row>
    <row r="101" spans="1:255" s="10" customFormat="1" ht="16.5" customHeight="1" hidden="1">
      <c r="A101" s="98" t="s">
        <v>176</v>
      </c>
      <c r="B101" s="99"/>
      <c r="C101" s="100">
        <f t="shared" si="109"/>
        <v>0</v>
      </c>
      <c r="D101" s="101">
        <f t="shared" si="110"/>
        <v>0</v>
      </c>
      <c r="E101" s="102"/>
      <c r="F101" s="103"/>
      <c r="G101" s="104">
        <f t="shared" si="111"/>
        <v>0</v>
      </c>
      <c r="H101" s="104"/>
      <c r="I101" s="145"/>
      <c r="J101" s="146"/>
      <c r="K101" s="102">
        <f t="shared" si="112"/>
        <v>0</v>
      </c>
      <c r="L101" s="102"/>
      <c r="M101" s="147"/>
      <c r="N101" s="148"/>
      <c r="O101" s="149">
        <f t="shared" si="113"/>
        <v>0</v>
      </c>
      <c r="P101" s="150"/>
      <c r="Q101" s="197"/>
      <c r="R101" s="198"/>
      <c r="S101" s="199"/>
      <c r="T101" s="200"/>
      <c r="U101" s="183">
        <f t="shared" si="83"/>
        <v>0</v>
      </c>
      <c r="V101" s="201"/>
      <c r="W101" s="30"/>
      <c r="X101" s="185"/>
      <c r="Y101" s="32"/>
      <c r="Z101" s="33"/>
      <c r="AA101" s="33"/>
      <c r="AB101" s="34"/>
      <c r="IU101"/>
    </row>
    <row r="102" spans="1:255" s="10" customFormat="1" ht="16.5" customHeight="1" hidden="1">
      <c r="A102" s="98" t="s">
        <v>177</v>
      </c>
      <c r="B102" s="99"/>
      <c r="C102" s="100">
        <f t="shared" si="109"/>
        <v>0</v>
      </c>
      <c r="D102" s="101">
        <f t="shared" si="110"/>
        <v>0</v>
      </c>
      <c r="E102" s="102"/>
      <c r="F102" s="103"/>
      <c r="G102" s="104">
        <f t="shared" si="111"/>
        <v>0</v>
      </c>
      <c r="H102" s="104"/>
      <c r="I102" s="145"/>
      <c r="J102" s="146"/>
      <c r="K102" s="102">
        <f t="shared" si="112"/>
        <v>0</v>
      </c>
      <c r="L102" s="102"/>
      <c r="M102" s="147"/>
      <c r="N102" s="148"/>
      <c r="O102" s="149">
        <f t="shared" si="113"/>
        <v>0</v>
      </c>
      <c r="P102" s="150"/>
      <c r="Q102" s="197"/>
      <c r="R102" s="198"/>
      <c r="S102" s="199"/>
      <c r="T102" s="200"/>
      <c r="U102" s="183">
        <f t="shared" si="83"/>
        <v>0</v>
      </c>
      <c r="V102" s="201"/>
      <c r="W102" s="30"/>
      <c r="X102" s="185"/>
      <c r="Y102" s="32"/>
      <c r="Z102" s="33"/>
      <c r="AA102" s="33"/>
      <c r="AB102" s="34"/>
      <c r="IU102"/>
    </row>
    <row r="103" spans="1:255" s="10" customFormat="1" ht="16.5" customHeight="1" hidden="1">
      <c r="A103" s="98" t="s">
        <v>178</v>
      </c>
      <c r="B103" s="99"/>
      <c r="C103" s="100">
        <f t="shared" si="109"/>
        <v>0</v>
      </c>
      <c r="D103" s="101">
        <f t="shared" si="110"/>
        <v>0</v>
      </c>
      <c r="E103" s="102"/>
      <c r="F103" s="103"/>
      <c r="G103" s="104">
        <f t="shared" si="111"/>
        <v>0</v>
      </c>
      <c r="H103" s="104"/>
      <c r="I103" s="145"/>
      <c r="J103" s="146"/>
      <c r="K103" s="102">
        <f t="shared" si="112"/>
        <v>0</v>
      </c>
      <c r="L103" s="102"/>
      <c r="M103" s="147"/>
      <c r="N103" s="148"/>
      <c r="O103" s="149">
        <f t="shared" si="113"/>
        <v>0</v>
      </c>
      <c r="P103" s="150"/>
      <c r="Q103" s="197"/>
      <c r="R103" s="198"/>
      <c r="S103" s="199"/>
      <c r="T103" s="200"/>
      <c r="U103" s="183">
        <f t="shared" si="83"/>
        <v>0</v>
      </c>
      <c r="V103" s="201"/>
      <c r="W103" s="30"/>
      <c r="X103" s="185"/>
      <c r="Y103" s="32"/>
      <c r="Z103" s="33"/>
      <c r="AA103" s="33"/>
      <c r="AB103" s="34"/>
      <c r="IU103"/>
    </row>
    <row r="104" spans="1:255" s="10" customFormat="1" ht="16.5" customHeight="1" hidden="1">
      <c r="A104" s="98" t="s">
        <v>179</v>
      </c>
      <c r="B104" s="99">
        <f aca="true" t="shared" si="114" ref="B104:O104">SUM(B105:B111)</f>
        <v>0.48</v>
      </c>
      <c r="C104" s="100">
        <f t="shared" si="114"/>
        <v>4439.654999999999</v>
      </c>
      <c r="D104" s="101">
        <f t="shared" si="114"/>
        <v>2923.615</v>
      </c>
      <c r="E104" s="102">
        <f t="shared" si="114"/>
        <v>757.8</v>
      </c>
      <c r="F104" s="103">
        <f t="shared" si="114"/>
        <v>2165.815</v>
      </c>
      <c r="G104" s="104">
        <f t="shared" si="114"/>
        <v>521.64</v>
      </c>
      <c r="H104" s="104">
        <f t="shared" si="114"/>
        <v>28</v>
      </c>
      <c r="I104" s="145">
        <f t="shared" si="114"/>
        <v>146.94</v>
      </c>
      <c r="J104" s="146">
        <f t="shared" si="114"/>
        <v>346.7</v>
      </c>
      <c r="K104" s="102">
        <f t="shared" si="114"/>
        <v>994.4</v>
      </c>
      <c r="L104" s="102">
        <f t="shared" si="114"/>
        <v>0</v>
      </c>
      <c r="M104" s="147">
        <f t="shared" si="114"/>
        <v>0</v>
      </c>
      <c r="N104" s="148">
        <f t="shared" si="114"/>
        <v>994.4</v>
      </c>
      <c r="O104" s="149">
        <f t="shared" si="114"/>
        <v>1369.1000000000001</v>
      </c>
      <c r="P104" s="150"/>
      <c r="Q104" s="197">
        <f aca="true" t="shared" si="115" ref="Q104:T104">SUM(Q105:Q111)</f>
        <v>1863</v>
      </c>
      <c r="R104" s="198"/>
      <c r="S104" s="199">
        <f t="shared" si="115"/>
        <v>48.599999999999994</v>
      </c>
      <c r="T104" s="200">
        <f t="shared" si="115"/>
        <v>542.5</v>
      </c>
      <c r="U104" s="183">
        <f t="shared" si="83"/>
        <v>54.25</v>
      </c>
      <c r="V104" s="201"/>
      <c r="W104" s="30"/>
      <c r="X104" s="185"/>
      <c r="Y104" s="32"/>
      <c r="Z104" s="33"/>
      <c r="AA104" s="33"/>
      <c r="AB104" s="34"/>
      <c r="IU104"/>
    </row>
    <row r="105" spans="1:255" s="10" customFormat="1" ht="16.5" customHeight="1">
      <c r="A105" s="98" t="s">
        <v>180</v>
      </c>
      <c r="B105" s="99">
        <v>0.48</v>
      </c>
      <c r="C105" s="100">
        <f aca="true" t="shared" si="116" ref="C105:C111">SUM(D105+G105+K105)</f>
        <v>4245.254999999999</v>
      </c>
      <c r="D105" s="101">
        <f aca="true" t="shared" si="117" ref="D105:D111">E105+F105</f>
        <v>2923.615</v>
      </c>
      <c r="E105" s="102">
        <v>757.8</v>
      </c>
      <c r="F105" s="103">
        <v>2165.815</v>
      </c>
      <c r="G105" s="104">
        <f aca="true" t="shared" si="118" ref="G105:G111">SUM(H105:J105)</f>
        <v>521.64</v>
      </c>
      <c r="H105" s="104">
        <v>28</v>
      </c>
      <c r="I105" s="145">
        <v>146.94</v>
      </c>
      <c r="J105" s="146">
        <v>346.7</v>
      </c>
      <c r="K105" s="102">
        <f aca="true" t="shared" si="119" ref="K105:K111">L105+M105+N105</f>
        <v>800</v>
      </c>
      <c r="L105" s="102"/>
      <c r="M105" s="147"/>
      <c r="N105" s="148">
        <v>800</v>
      </c>
      <c r="O105" s="149">
        <f aca="true" t="shared" si="120" ref="O105:O111">H105+J105+L105+N105</f>
        <v>1174.7</v>
      </c>
      <c r="P105" s="150" t="s">
        <v>181</v>
      </c>
      <c r="Q105" s="197">
        <v>1717.2</v>
      </c>
      <c r="R105" s="198" t="s">
        <v>182</v>
      </c>
      <c r="S105" s="199"/>
      <c r="T105" s="200">
        <v>542.5</v>
      </c>
      <c r="U105" s="183">
        <f t="shared" si="83"/>
        <v>54.25</v>
      </c>
      <c r="V105" s="201" t="s">
        <v>183</v>
      </c>
      <c r="W105" s="30"/>
      <c r="X105" s="185"/>
      <c r="Y105" s="32"/>
      <c r="Z105" s="33"/>
      <c r="AA105" s="33"/>
      <c r="AB105" s="34"/>
      <c r="IU105"/>
    </row>
    <row r="106" spans="1:255" s="10" customFormat="1" ht="16.5" customHeight="1" hidden="1">
      <c r="A106" s="98" t="s">
        <v>184</v>
      </c>
      <c r="B106" s="99"/>
      <c r="C106" s="100">
        <f t="shared" si="116"/>
        <v>0</v>
      </c>
      <c r="D106" s="101">
        <f t="shared" si="117"/>
        <v>0</v>
      </c>
      <c r="E106" s="102"/>
      <c r="F106" s="103"/>
      <c r="G106" s="104">
        <f t="shared" si="118"/>
        <v>0</v>
      </c>
      <c r="H106" s="104"/>
      <c r="I106" s="145"/>
      <c r="J106" s="146"/>
      <c r="K106" s="102">
        <f t="shared" si="119"/>
        <v>0</v>
      </c>
      <c r="L106" s="102"/>
      <c r="M106" s="147"/>
      <c r="N106" s="148"/>
      <c r="O106" s="149">
        <f t="shared" si="120"/>
        <v>0</v>
      </c>
      <c r="P106" s="150"/>
      <c r="Q106" s="197"/>
      <c r="R106" s="198"/>
      <c r="S106" s="199"/>
      <c r="T106" s="200"/>
      <c r="U106" s="183">
        <f t="shared" si="83"/>
        <v>0</v>
      </c>
      <c r="V106" s="201"/>
      <c r="W106" s="30"/>
      <c r="X106" s="185"/>
      <c r="Y106" s="32"/>
      <c r="Z106" s="33"/>
      <c r="AA106" s="33"/>
      <c r="AB106" s="34"/>
      <c r="IU106"/>
    </row>
    <row r="107" spans="1:255" s="10" customFormat="1" ht="16.5" customHeight="1" hidden="1">
      <c r="A107" s="98" t="s">
        <v>185</v>
      </c>
      <c r="B107" s="99"/>
      <c r="C107" s="100">
        <f t="shared" si="116"/>
        <v>0</v>
      </c>
      <c r="D107" s="101">
        <f t="shared" si="117"/>
        <v>0</v>
      </c>
      <c r="E107" s="102"/>
      <c r="F107" s="103"/>
      <c r="G107" s="104">
        <f t="shared" si="118"/>
        <v>0</v>
      </c>
      <c r="H107" s="104"/>
      <c r="I107" s="145"/>
      <c r="J107" s="146"/>
      <c r="K107" s="102">
        <f t="shared" si="119"/>
        <v>0</v>
      </c>
      <c r="L107" s="102"/>
      <c r="M107" s="147"/>
      <c r="N107" s="148"/>
      <c r="O107" s="149">
        <f t="shared" si="120"/>
        <v>0</v>
      </c>
      <c r="P107" s="150"/>
      <c r="Q107" s="197"/>
      <c r="R107" s="198"/>
      <c r="S107" s="199"/>
      <c r="T107" s="200"/>
      <c r="U107" s="183">
        <f t="shared" si="83"/>
        <v>0</v>
      </c>
      <c r="V107" s="201"/>
      <c r="W107" s="30"/>
      <c r="X107" s="185"/>
      <c r="Y107" s="32"/>
      <c r="Z107" s="33"/>
      <c r="AA107" s="33"/>
      <c r="AB107" s="34"/>
      <c r="IU107"/>
    </row>
    <row r="108" spans="1:255" s="10" customFormat="1" ht="16.5" customHeight="1" hidden="1">
      <c r="A108" s="98" t="s">
        <v>186</v>
      </c>
      <c r="B108" s="99"/>
      <c r="C108" s="100">
        <f t="shared" si="116"/>
        <v>0</v>
      </c>
      <c r="D108" s="101">
        <f t="shared" si="117"/>
        <v>0</v>
      </c>
      <c r="E108" s="102"/>
      <c r="F108" s="103"/>
      <c r="G108" s="104">
        <f t="shared" si="118"/>
        <v>0</v>
      </c>
      <c r="H108" s="104"/>
      <c r="I108" s="145"/>
      <c r="J108" s="146"/>
      <c r="K108" s="102">
        <f t="shared" si="119"/>
        <v>0</v>
      </c>
      <c r="L108" s="102"/>
      <c r="M108" s="147"/>
      <c r="N108" s="148"/>
      <c r="O108" s="149">
        <f t="shared" si="120"/>
        <v>0</v>
      </c>
      <c r="P108" s="150"/>
      <c r="Q108" s="197"/>
      <c r="R108" s="198"/>
      <c r="S108" s="199"/>
      <c r="T108" s="200"/>
      <c r="U108" s="183">
        <f t="shared" si="83"/>
        <v>0</v>
      </c>
      <c r="V108" s="201"/>
      <c r="W108" s="30"/>
      <c r="X108" s="185"/>
      <c r="Y108" s="32"/>
      <c r="Z108" s="33"/>
      <c r="AA108" s="33"/>
      <c r="AB108" s="34"/>
      <c r="IU108"/>
    </row>
    <row r="109" spans="1:255" s="10" customFormat="1" ht="16.5" customHeight="1" hidden="1">
      <c r="A109" s="98" t="s">
        <v>187</v>
      </c>
      <c r="B109" s="99"/>
      <c r="C109" s="100">
        <f t="shared" si="116"/>
        <v>0</v>
      </c>
      <c r="D109" s="101">
        <f t="shared" si="117"/>
        <v>0</v>
      </c>
      <c r="E109" s="102"/>
      <c r="F109" s="103"/>
      <c r="G109" s="104">
        <f t="shared" si="118"/>
        <v>0</v>
      </c>
      <c r="H109" s="104"/>
      <c r="I109" s="145"/>
      <c r="J109" s="146"/>
      <c r="K109" s="102">
        <f t="shared" si="119"/>
        <v>0</v>
      </c>
      <c r="L109" s="102"/>
      <c r="M109" s="147"/>
      <c r="N109" s="148"/>
      <c r="O109" s="149">
        <f t="shared" si="120"/>
        <v>0</v>
      </c>
      <c r="P109" s="150"/>
      <c r="Q109" s="197"/>
      <c r="R109" s="198"/>
      <c r="S109" s="199"/>
      <c r="T109" s="200"/>
      <c r="U109" s="183">
        <f t="shared" si="83"/>
        <v>0</v>
      </c>
      <c r="V109" s="201"/>
      <c r="W109" s="30"/>
      <c r="X109" s="185"/>
      <c r="Y109" s="32"/>
      <c r="Z109" s="33"/>
      <c r="AA109" s="33"/>
      <c r="AB109" s="34"/>
      <c r="IU109"/>
    </row>
    <row r="110" spans="1:255" s="10" customFormat="1" ht="16.5" customHeight="1" hidden="1">
      <c r="A110" s="98" t="s">
        <v>188</v>
      </c>
      <c r="B110" s="99"/>
      <c r="C110" s="100">
        <f t="shared" si="116"/>
        <v>0</v>
      </c>
      <c r="D110" s="101">
        <f t="shared" si="117"/>
        <v>0</v>
      </c>
      <c r="E110" s="102"/>
      <c r="F110" s="103"/>
      <c r="G110" s="104">
        <f t="shared" si="118"/>
        <v>0</v>
      </c>
      <c r="H110" s="104"/>
      <c r="I110" s="145"/>
      <c r="J110" s="146"/>
      <c r="K110" s="102">
        <f t="shared" si="119"/>
        <v>0</v>
      </c>
      <c r="L110" s="102"/>
      <c r="M110" s="147"/>
      <c r="N110" s="148"/>
      <c r="O110" s="149">
        <f t="shared" si="120"/>
        <v>0</v>
      </c>
      <c r="P110" s="150"/>
      <c r="Q110" s="197"/>
      <c r="R110" s="198"/>
      <c r="S110" s="199"/>
      <c r="T110" s="200"/>
      <c r="U110" s="183">
        <f t="shared" si="83"/>
        <v>0</v>
      </c>
      <c r="V110" s="201"/>
      <c r="W110" s="30"/>
      <c r="X110" s="185"/>
      <c r="Y110" s="32"/>
      <c r="Z110" s="33"/>
      <c r="AA110" s="33"/>
      <c r="AB110" s="34"/>
      <c r="IU110"/>
    </row>
    <row r="111" spans="1:255" s="10" customFormat="1" ht="16.5" customHeight="1" hidden="1">
      <c r="A111" s="98" t="s">
        <v>189</v>
      </c>
      <c r="B111" s="99"/>
      <c r="C111" s="100">
        <f t="shared" si="116"/>
        <v>194.4</v>
      </c>
      <c r="D111" s="101">
        <f t="shared" si="117"/>
        <v>0</v>
      </c>
      <c r="E111" s="102"/>
      <c r="F111" s="103"/>
      <c r="G111" s="104">
        <f t="shared" si="118"/>
        <v>0</v>
      </c>
      <c r="H111" s="104"/>
      <c r="I111" s="145"/>
      <c r="J111" s="146"/>
      <c r="K111" s="102">
        <f t="shared" si="119"/>
        <v>194.4</v>
      </c>
      <c r="L111" s="102"/>
      <c r="M111" s="147"/>
      <c r="N111" s="148">
        <v>194.4</v>
      </c>
      <c r="O111" s="149">
        <f t="shared" si="120"/>
        <v>194.4</v>
      </c>
      <c r="P111" s="150" t="s">
        <v>190</v>
      </c>
      <c r="Q111" s="197">
        <v>145.8</v>
      </c>
      <c r="R111" s="198"/>
      <c r="S111" s="199">
        <f>O111-Q111</f>
        <v>48.599999999999994</v>
      </c>
      <c r="T111" s="200"/>
      <c r="U111" s="183">
        <f t="shared" si="83"/>
        <v>0</v>
      </c>
      <c r="V111" s="201"/>
      <c r="W111" s="30"/>
      <c r="X111" s="185"/>
      <c r="Y111" s="32"/>
      <c r="Z111" s="33"/>
      <c r="AA111" s="33"/>
      <c r="AB111" s="34"/>
      <c r="IU111"/>
    </row>
    <row r="112" spans="1:255" s="10" customFormat="1" ht="16.5" customHeight="1" hidden="1">
      <c r="A112" s="98" t="s">
        <v>191</v>
      </c>
      <c r="B112" s="99">
        <f aca="true" t="shared" si="121" ref="B112:O112">SUM(B113:B120)</f>
        <v>0</v>
      </c>
      <c r="C112" s="100">
        <f t="shared" si="121"/>
        <v>4756.295475999999</v>
      </c>
      <c r="D112" s="101">
        <f t="shared" si="121"/>
        <v>2916.425476</v>
      </c>
      <c r="E112" s="102">
        <f t="shared" si="121"/>
        <v>786.430476</v>
      </c>
      <c r="F112" s="103">
        <f t="shared" si="121"/>
        <v>2129.995</v>
      </c>
      <c r="G112" s="104">
        <f t="shared" si="121"/>
        <v>839.87</v>
      </c>
      <c r="H112" s="104">
        <f t="shared" si="121"/>
        <v>33</v>
      </c>
      <c r="I112" s="145">
        <f t="shared" si="121"/>
        <v>172.47</v>
      </c>
      <c r="J112" s="146">
        <f t="shared" si="121"/>
        <v>634.4</v>
      </c>
      <c r="K112" s="102">
        <f t="shared" si="121"/>
        <v>1000</v>
      </c>
      <c r="L112" s="102">
        <f t="shared" si="121"/>
        <v>0</v>
      </c>
      <c r="M112" s="147">
        <f t="shared" si="121"/>
        <v>0</v>
      </c>
      <c r="N112" s="148">
        <f t="shared" si="121"/>
        <v>1000</v>
      </c>
      <c r="O112" s="149">
        <f t="shared" si="121"/>
        <v>1667.4</v>
      </c>
      <c r="P112" s="150"/>
      <c r="Q112" s="197">
        <f aca="true" t="shared" si="122" ref="Q112:T112">SUM(Q113:Q120)</f>
        <v>600</v>
      </c>
      <c r="R112" s="198"/>
      <c r="S112" s="199">
        <f t="shared" si="122"/>
        <v>1067.4</v>
      </c>
      <c r="T112" s="200">
        <f t="shared" si="122"/>
        <v>0</v>
      </c>
      <c r="U112" s="183">
        <f t="shared" si="83"/>
        <v>0</v>
      </c>
      <c r="V112" s="201"/>
      <c r="W112" s="30"/>
      <c r="X112" s="185"/>
      <c r="Y112" s="32"/>
      <c r="Z112" s="33"/>
      <c r="AA112" s="33"/>
      <c r="AB112" s="34"/>
      <c r="IU112"/>
    </row>
    <row r="113" spans="1:255" s="10" customFormat="1" ht="16.5" customHeight="1" hidden="1">
      <c r="A113" s="98" t="s">
        <v>192</v>
      </c>
      <c r="B113" s="99"/>
      <c r="C113" s="100">
        <f aca="true" t="shared" si="123" ref="C113:C120">SUM(D113+G113+K113)</f>
        <v>4756.295475999999</v>
      </c>
      <c r="D113" s="101">
        <f aca="true" t="shared" si="124" ref="D113:D120">E113+F113</f>
        <v>2916.425476</v>
      </c>
      <c r="E113" s="102">
        <v>786.430476</v>
      </c>
      <c r="F113" s="103">
        <v>2129.995</v>
      </c>
      <c r="G113" s="104">
        <f aca="true" t="shared" si="125" ref="G113:G120">SUM(H113:J113)</f>
        <v>839.87</v>
      </c>
      <c r="H113" s="104">
        <v>33</v>
      </c>
      <c r="I113" s="145">
        <v>172.47</v>
      </c>
      <c r="J113" s="146">
        <v>634.4</v>
      </c>
      <c r="K113" s="102">
        <f aca="true" t="shared" si="126" ref="K113:K120">L113+M113+N113</f>
        <v>1000</v>
      </c>
      <c r="L113" s="102"/>
      <c r="M113" s="147"/>
      <c r="N113" s="148">
        <v>1000</v>
      </c>
      <c r="O113" s="149">
        <f aca="true" t="shared" si="127" ref="O113:O120">H113+J113+L113+N113</f>
        <v>1667.4</v>
      </c>
      <c r="P113" s="150" t="s">
        <v>193</v>
      </c>
      <c r="Q113" s="197">
        <v>600</v>
      </c>
      <c r="R113" s="198" t="s">
        <v>194</v>
      </c>
      <c r="S113" s="199">
        <f>O113-Q113</f>
        <v>1067.4</v>
      </c>
      <c r="T113" s="200"/>
      <c r="U113" s="183">
        <f t="shared" si="83"/>
        <v>0</v>
      </c>
      <c r="V113" s="201"/>
      <c r="W113" s="30"/>
      <c r="X113" s="185"/>
      <c r="Y113" s="32"/>
      <c r="Z113" s="33"/>
      <c r="AA113" s="33"/>
      <c r="AB113" s="34"/>
      <c r="IU113"/>
    </row>
    <row r="114" spans="1:255" s="10" customFormat="1" ht="16.5" customHeight="1" hidden="1">
      <c r="A114" s="98" t="s">
        <v>195</v>
      </c>
      <c r="B114" s="99"/>
      <c r="C114" s="100">
        <f t="shared" si="123"/>
        <v>0</v>
      </c>
      <c r="D114" s="101">
        <f t="shared" si="124"/>
        <v>0</v>
      </c>
      <c r="E114" s="102"/>
      <c r="F114" s="103"/>
      <c r="G114" s="104">
        <f t="shared" si="125"/>
        <v>0</v>
      </c>
      <c r="H114" s="104"/>
      <c r="I114" s="145"/>
      <c r="J114" s="146"/>
      <c r="K114" s="102">
        <f t="shared" si="126"/>
        <v>0</v>
      </c>
      <c r="L114" s="102"/>
      <c r="M114" s="147"/>
      <c r="N114" s="148"/>
      <c r="O114" s="149">
        <f t="shared" si="127"/>
        <v>0</v>
      </c>
      <c r="P114" s="150"/>
      <c r="Q114" s="197"/>
      <c r="R114" s="198"/>
      <c r="S114" s="199"/>
      <c r="T114" s="200"/>
      <c r="U114" s="183">
        <f t="shared" si="83"/>
        <v>0</v>
      </c>
      <c r="V114" s="201"/>
      <c r="W114" s="30"/>
      <c r="X114" s="185"/>
      <c r="Y114" s="32"/>
      <c r="Z114" s="33"/>
      <c r="AA114" s="33"/>
      <c r="AB114" s="34"/>
      <c r="IU114"/>
    </row>
    <row r="115" spans="1:255" s="10" customFormat="1" ht="16.5" customHeight="1" hidden="1">
      <c r="A115" s="98" t="s">
        <v>196</v>
      </c>
      <c r="B115" s="99"/>
      <c r="C115" s="100">
        <f t="shared" si="123"/>
        <v>0</v>
      </c>
      <c r="D115" s="101">
        <f t="shared" si="124"/>
        <v>0</v>
      </c>
      <c r="E115" s="102"/>
      <c r="F115" s="103"/>
      <c r="G115" s="104">
        <f t="shared" si="125"/>
        <v>0</v>
      </c>
      <c r="H115" s="104"/>
      <c r="I115" s="145"/>
      <c r="J115" s="146"/>
      <c r="K115" s="102">
        <f t="shared" si="126"/>
        <v>0</v>
      </c>
      <c r="L115" s="102"/>
      <c r="M115" s="147"/>
      <c r="N115" s="148"/>
      <c r="O115" s="149">
        <f t="shared" si="127"/>
        <v>0</v>
      </c>
      <c r="P115" s="150"/>
      <c r="Q115" s="197"/>
      <c r="R115" s="198"/>
      <c r="S115" s="199"/>
      <c r="T115" s="200"/>
      <c r="U115" s="183">
        <f t="shared" si="83"/>
        <v>0</v>
      </c>
      <c r="V115" s="201"/>
      <c r="W115" s="30"/>
      <c r="X115" s="185"/>
      <c r="Y115" s="32"/>
      <c r="Z115" s="33"/>
      <c r="AA115" s="33"/>
      <c r="AB115" s="34"/>
      <c r="IU115"/>
    </row>
    <row r="116" spans="1:255" s="10" customFormat="1" ht="16.5" customHeight="1" hidden="1">
      <c r="A116" s="98" t="s">
        <v>197</v>
      </c>
      <c r="B116" s="99"/>
      <c r="C116" s="100">
        <f t="shared" si="123"/>
        <v>0</v>
      </c>
      <c r="D116" s="101">
        <f t="shared" si="124"/>
        <v>0</v>
      </c>
      <c r="E116" s="102"/>
      <c r="F116" s="103"/>
      <c r="G116" s="104">
        <f t="shared" si="125"/>
        <v>0</v>
      </c>
      <c r="H116" s="104"/>
      <c r="I116" s="145"/>
      <c r="J116" s="146"/>
      <c r="K116" s="102">
        <f t="shared" si="126"/>
        <v>0</v>
      </c>
      <c r="L116" s="102"/>
      <c r="M116" s="147"/>
      <c r="N116" s="148"/>
      <c r="O116" s="149">
        <f t="shared" si="127"/>
        <v>0</v>
      </c>
      <c r="P116" s="150"/>
      <c r="Q116" s="197"/>
      <c r="R116" s="198"/>
      <c r="S116" s="199"/>
      <c r="T116" s="200"/>
      <c r="U116" s="183">
        <f t="shared" si="83"/>
        <v>0</v>
      </c>
      <c r="V116" s="201"/>
      <c r="W116" s="30"/>
      <c r="X116" s="185"/>
      <c r="Y116" s="32"/>
      <c r="Z116" s="33"/>
      <c r="AA116" s="33"/>
      <c r="AB116" s="34"/>
      <c r="IU116"/>
    </row>
    <row r="117" spans="1:255" s="10" customFormat="1" ht="16.5" customHeight="1" hidden="1">
      <c r="A117" s="98" t="s">
        <v>198</v>
      </c>
      <c r="B117" s="99"/>
      <c r="C117" s="100">
        <f t="shared" si="123"/>
        <v>0</v>
      </c>
      <c r="D117" s="101">
        <f t="shared" si="124"/>
        <v>0</v>
      </c>
      <c r="E117" s="102"/>
      <c r="F117" s="103"/>
      <c r="G117" s="104">
        <f t="shared" si="125"/>
        <v>0</v>
      </c>
      <c r="H117" s="104"/>
      <c r="I117" s="145"/>
      <c r="J117" s="146"/>
      <c r="K117" s="102">
        <f t="shared" si="126"/>
        <v>0</v>
      </c>
      <c r="L117" s="102"/>
      <c r="M117" s="147"/>
      <c r="N117" s="148"/>
      <c r="O117" s="149">
        <f t="shared" si="127"/>
        <v>0</v>
      </c>
      <c r="P117" s="150"/>
      <c r="Q117" s="197"/>
      <c r="R117" s="198"/>
      <c r="S117" s="199"/>
      <c r="T117" s="200"/>
      <c r="U117" s="183">
        <f t="shared" si="83"/>
        <v>0</v>
      </c>
      <c r="V117" s="201"/>
      <c r="W117" s="30"/>
      <c r="X117" s="185"/>
      <c r="Y117" s="32"/>
      <c r="Z117" s="33"/>
      <c r="AA117" s="33"/>
      <c r="AB117" s="34"/>
      <c r="IU117"/>
    </row>
    <row r="118" spans="1:255" s="10" customFormat="1" ht="16.5" customHeight="1" hidden="1">
      <c r="A118" s="98" t="s">
        <v>199</v>
      </c>
      <c r="B118" s="99"/>
      <c r="C118" s="100">
        <f t="shared" si="123"/>
        <v>0</v>
      </c>
      <c r="D118" s="101">
        <f t="shared" si="124"/>
        <v>0</v>
      </c>
      <c r="E118" s="102"/>
      <c r="F118" s="103"/>
      <c r="G118" s="104">
        <f t="shared" si="125"/>
        <v>0</v>
      </c>
      <c r="H118" s="104"/>
      <c r="I118" s="145"/>
      <c r="J118" s="146"/>
      <c r="K118" s="102">
        <f t="shared" si="126"/>
        <v>0</v>
      </c>
      <c r="L118" s="102"/>
      <c r="M118" s="147"/>
      <c r="N118" s="148"/>
      <c r="O118" s="149">
        <f t="shared" si="127"/>
        <v>0</v>
      </c>
      <c r="P118" s="150"/>
      <c r="Q118" s="197"/>
      <c r="R118" s="198"/>
      <c r="S118" s="199"/>
      <c r="T118" s="200"/>
      <c r="U118" s="183">
        <f t="shared" si="83"/>
        <v>0</v>
      </c>
      <c r="V118" s="201"/>
      <c r="W118" s="30"/>
      <c r="X118" s="185"/>
      <c r="Y118" s="32"/>
      <c r="Z118" s="33"/>
      <c r="AA118" s="33"/>
      <c r="AB118" s="34"/>
      <c r="IU118"/>
    </row>
    <row r="119" spans="1:255" s="10" customFormat="1" ht="16.5" customHeight="1" hidden="1">
      <c r="A119" s="98" t="s">
        <v>200</v>
      </c>
      <c r="B119" s="99"/>
      <c r="C119" s="100">
        <f t="shared" si="123"/>
        <v>0</v>
      </c>
      <c r="D119" s="101">
        <f t="shared" si="124"/>
        <v>0</v>
      </c>
      <c r="E119" s="102"/>
      <c r="F119" s="103"/>
      <c r="G119" s="104">
        <f t="shared" si="125"/>
        <v>0</v>
      </c>
      <c r="H119" s="104"/>
      <c r="I119" s="145"/>
      <c r="J119" s="146"/>
      <c r="K119" s="102">
        <f t="shared" si="126"/>
        <v>0</v>
      </c>
      <c r="L119" s="102"/>
      <c r="M119" s="147"/>
      <c r="N119" s="148"/>
      <c r="O119" s="149">
        <f t="shared" si="127"/>
        <v>0</v>
      </c>
      <c r="P119" s="150"/>
      <c r="Q119" s="197"/>
      <c r="R119" s="198"/>
      <c r="S119" s="199"/>
      <c r="T119" s="200"/>
      <c r="U119" s="183">
        <f t="shared" si="83"/>
        <v>0</v>
      </c>
      <c r="V119" s="201"/>
      <c r="W119" s="30"/>
      <c r="X119" s="185"/>
      <c r="Y119" s="32"/>
      <c r="Z119" s="33"/>
      <c r="AA119" s="33"/>
      <c r="AB119" s="34"/>
      <c r="IU119"/>
    </row>
    <row r="120" spans="1:255" s="10" customFormat="1" ht="16.5" customHeight="1" hidden="1">
      <c r="A120" s="98" t="s">
        <v>201</v>
      </c>
      <c r="B120" s="99"/>
      <c r="C120" s="100">
        <f t="shared" si="123"/>
        <v>0</v>
      </c>
      <c r="D120" s="101">
        <f t="shared" si="124"/>
        <v>0</v>
      </c>
      <c r="E120" s="102"/>
      <c r="F120" s="103"/>
      <c r="G120" s="104">
        <f t="shared" si="125"/>
        <v>0</v>
      </c>
      <c r="H120" s="104"/>
      <c r="I120" s="145"/>
      <c r="J120" s="146"/>
      <c r="K120" s="102">
        <f t="shared" si="126"/>
        <v>0</v>
      </c>
      <c r="L120" s="102"/>
      <c r="M120" s="147"/>
      <c r="N120" s="148"/>
      <c r="O120" s="149">
        <f t="shared" si="127"/>
        <v>0</v>
      </c>
      <c r="P120" s="150"/>
      <c r="Q120" s="197"/>
      <c r="R120" s="198"/>
      <c r="S120" s="199"/>
      <c r="T120" s="200"/>
      <c r="U120" s="183">
        <f t="shared" si="83"/>
        <v>0</v>
      </c>
      <c r="V120" s="201"/>
      <c r="W120" s="30"/>
      <c r="X120" s="185"/>
      <c r="Y120" s="32"/>
      <c r="Z120" s="33"/>
      <c r="AA120" s="33"/>
      <c r="AB120" s="34"/>
      <c r="IU120"/>
    </row>
    <row r="121" spans="1:255" s="10" customFormat="1" ht="16.5" customHeight="1" hidden="1">
      <c r="A121" s="98" t="s">
        <v>202</v>
      </c>
      <c r="B121" s="99">
        <f aca="true" t="shared" si="128" ref="B121:O121">SUM(B122:B129)</f>
        <v>34.398</v>
      </c>
      <c r="C121" s="100">
        <f t="shared" si="128"/>
        <v>6933.807986399999</v>
      </c>
      <c r="D121" s="101">
        <f t="shared" si="128"/>
        <v>4168.5779864</v>
      </c>
      <c r="E121" s="102">
        <f t="shared" si="128"/>
        <v>1095.1155864</v>
      </c>
      <c r="F121" s="103">
        <f t="shared" si="128"/>
        <v>3073.4624</v>
      </c>
      <c r="G121" s="104">
        <f t="shared" si="128"/>
        <v>765.23</v>
      </c>
      <c r="H121" s="104">
        <f t="shared" si="128"/>
        <v>33</v>
      </c>
      <c r="I121" s="145">
        <f t="shared" si="128"/>
        <v>97.93</v>
      </c>
      <c r="J121" s="146">
        <f t="shared" si="128"/>
        <v>634.3</v>
      </c>
      <c r="K121" s="102">
        <f t="shared" si="128"/>
        <v>2000</v>
      </c>
      <c r="L121" s="102">
        <f t="shared" si="128"/>
        <v>0</v>
      </c>
      <c r="M121" s="147">
        <f t="shared" si="128"/>
        <v>0</v>
      </c>
      <c r="N121" s="148">
        <f t="shared" si="128"/>
        <v>2000</v>
      </c>
      <c r="O121" s="149">
        <f t="shared" si="128"/>
        <v>2667.3</v>
      </c>
      <c r="P121" s="150"/>
      <c r="Q121" s="197">
        <f aca="true" t="shared" si="129" ref="Q121:T121">SUM(Q122:Q129)</f>
        <v>1969.421</v>
      </c>
      <c r="R121" s="198"/>
      <c r="S121" s="199">
        <f t="shared" si="129"/>
        <v>697.8790000000001</v>
      </c>
      <c r="T121" s="200">
        <f t="shared" si="129"/>
        <v>0</v>
      </c>
      <c r="U121" s="183">
        <f t="shared" si="83"/>
        <v>0</v>
      </c>
      <c r="V121" s="201"/>
      <c r="W121" s="30"/>
      <c r="X121" s="185"/>
      <c r="Y121" s="32"/>
      <c r="Z121" s="33"/>
      <c r="AA121" s="33"/>
      <c r="AB121" s="34"/>
      <c r="IU121"/>
    </row>
    <row r="122" spans="1:255" s="10" customFormat="1" ht="16.5" customHeight="1" hidden="1">
      <c r="A122" s="98" t="s">
        <v>192</v>
      </c>
      <c r="B122" s="99"/>
      <c r="C122" s="100">
        <f aca="true" t="shared" si="130" ref="C122:C129">SUM(D122+G122+K122)</f>
        <v>6933.807986399999</v>
      </c>
      <c r="D122" s="101">
        <f aca="true" t="shared" si="131" ref="D122:D129">E122+F122</f>
        <v>4168.5779864</v>
      </c>
      <c r="E122" s="102">
        <v>1095.1155864</v>
      </c>
      <c r="F122" s="103">
        <v>3073.4624</v>
      </c>
      <c r="G122" s="104">
        <f aca="true" t="shared" si="132" ref="G122:G129">SUM(H122:J122)</f>
        <v>765.23</v>
      </c>
      <c r="H122" s="104">
        <v>33</v>
      </c>
      <c r="I122" s="145">
        <v>97.93</v>
      </c>
      <c r="J122" s="146">
        <v>634.3</v>
      </c>
      <c r="K122" s="102">
        <f aca="true" t="shared" si="133" ref="K122:K129">L122+M122+N122</f>
        <v>2000</v>
      </c>
      <c r="L122" s="102"/>
      <c r="M122" s="147"/>
      <c r="N122" s="148">
        <v>2000</v>
      </c>
      <c r="O122" s="149">
        <f aca="true" t="shared" si="134" ref="O122:O129">H122+J122+L122+N122</f>
        <v>2667.3</v>
      </c>
      <c r="P122" s="150" t="s">
        <v>203</v>
      </c>
      <c r="Q122" s="197">
        <v>1969.421</v>
      </c>
      <c r="R122" s="198" t="s">
        <v>204</v>
      </c>
      <c r="S122" s="199">
        <f>O122-Q122</f>
        <v>697.8790000000001</v>
      </c>
      <c r="T122" s="200"/>
      <c r="U122" s="183">
        <f t="shared" si="83"/>
        <v>0</v>
      </c>
      <c r="V122" s="201"/>
      <c r="W122" s="30"/>
      <c r="X122" s="185"/>
      <c r="Y122" s="32"/>
      <c r="Z122" s="33"/>
      <c r="AA122" s="33"/>
      <c r="AB122" s="34"/>
      <c r="IU122"/>
    </row>
    <row r="123" spans="1:255" s="10" customFormat="1" ht="16.5" customHeight="1" hidden="1">
      <c r="A123" s="98" t="s">
        <v>205</v>
      </c>
      <c r="B123" s="99">
        <v>34.398</v>
      </c>
      <c r="C123" s="100">
        <f t="shared" si="130"/>
        <v>0</v>
      </c>
      <c r="D123" s="101">
        <f t="shared" si="131"/>
        <v>0</v>
      </c>
      <c r="E123" s="102"/>
      <c r="F123" s="103"/>
      <c r="G123" s="104">
        <f t="shared" si="132"/>
        <v>0</v>
      </c>
      <c r="H123" s="104"/>
      <c r="I123" s="145"/>
      <c r="J123" s="146"/>
      <c r="K123" s="102">
        <f t="shared" si="133"/>
        <v>0</v>
      </c>
      <c r="L123" s="102"/>
      <c r="M123" s="147"/>
      <c r="N123" s="148"/>
      <c r="O123" s="149">
        <f t="shared" si="134"/>
        <v>0</v>
      </c>
      <c r="P123" s="150"/>
      <c r="Q123" s="197"/>
      <c r="R123" s="198"/>
      <c r="S123" s="199"/>
      <c r="T123" s="200"/>
      <c r="U123" s="183">
        <f t="shared" si="83"/>
        <v>0</v>
      </c>
      <c r="V123" s="201"/>
      <c r="W123" s="30"/>
      <c r="X123" s="185"/>
      <c r="Y123" s="32"/>
      <c r="Z123" s="33"/>
      <c r="AA123" s="33"/>
      <c r="AB123" s="34"/>
      <c r="IU123"/>
    </row>
    <row r="124" spans="1:255" s="10" customFormat="1" ht="16.5" customHeight="1" hidden="1">
      <c r="A124" s="98" t="s">
        <v>206</v>
      </c>
      <c r="B124" s="99"/>
      <c r="C124" s="100">
        <f t="shared" si="130"/>
        <v>0</v>
      </c>
      <c r="D124" s="101">
        <f t="shared" si="131"/>
        <v>0</v>
      </c>
      <c r="E124" s="102"/>
      <c r="F124" s="103"/>
      <c r="G124" s="104">
        <f t="shared" si="132"/>
        <v>0</v>
      </c>
      <c r="H124" s="104"/>
      <c r="I124" s="145"/>
      <c r="J124" s="146"/>
      <c r="K124" s="102">
        <f t="shared" si="133"/>
        <v>0</v>
      </c>
      <c r="L124" s="102"/>
      <c r="M124" s="147"/>
      <c r="N124" s="148"/>
      <c r="O124" s="149">
        <f t="shared" si="134"/>
        <v>0</v>
      </c>
      <c r="P124" s="150"/>
      <c r="Q124" s="197"/>
      <c r="R124" s="198"/>
      <c r="S124" s="199"/>
      <c r="T124" s="200"/>
      <c r="U124" s="183">
        <f t="shared" si="83"/>
        <v>0</v>
      </c>
      <c r="V124" s="201"/>
      <c r="W124" s="30"/>
      <c r="X124" s="185"/>
      <c r="Y124" s="32"/>
      <c r="Z124" s="33"/>
      <c r="AA124" s="33"/>
      <c r="AB124" s="34"/>
      <c r="IU124"/>
    </row>
    <row r="125" spans="1:255" s="10" customFormat="1" ht="16.5" customHeight="1" hidden="1">
      <c r="A125" s="98" t="s">
        <v>207</v>
      </c>
      <c r="B125" s="99"/>
      <c r="C125" s="100">
        <f t="shared" si="130"/>
        <v>0</v>
      </c>
      <c r="D125" s="101">
        <f t="shared" si="131"/>
        <v>0</v>
      </c>
      <c r="E125" s="102"/>
      <c r="F125" s="103"/>
      <c r="G125" s="104">
        <f t="shared" si="132"/>
        <v>0</v>
      </c>
      <c r="H125" s="104"/>
      <c r="I125" s="145"/>
      <c r="J125" s="146"/>
      <c r="K125" s="102">
        <f t="shared" si="133"/>
        <v>0</v>
      </c>
      <c r="L125" s="102"/>
      <c r="M125" s="147"/>
      <c r="N125" s="148"/>
      <c r="O125" s="149">
        <f t="shared" si="134"/>
        <v>0</v>
      </c>
      <c r="P125" s="150"/>
      <c r="Q125" s="197"/>
      <c r="R125" s="198"/>
      <c r="S125" s="199"/>
      <c r="T125" s="200"/>
      <c r="U125" s="183">
        <f t="shared" si="83"/>
        <v>0</v>
      </c>
      <c r="V125" s="201"/>
      <c r="W125" s="30"/>
      <c r="X125" s="185"/>
      <c r="Y125" s="32"/>
      <c r="Z125" s="33"/>
      <c r="AA125" s="33"/>
      <c r="AB125" s="34"/>
      <c r="IU125"/>
    </row>
    <row r="126" spans="1:255" s="10" customFormat="1" ht="16.5" customHeight="1" hidden="1">
      <c r="A126" s="98" t="s">
        <v>208</v>
      </c>
      <c r="B126" s="99"/>
      <c r="C126" s="100">
        <f t="shared" si="130"/>
        <v>0</v>
      </c>
      <c r="D126" s="101">
        <f t="shared" si="131"/>
        <v>0</v>
      </c>
      <c r="E126" s="102"/>
      <c r="F126" s="103"/>
      <c r="G126" s="104">
        <f t="shared" si="132"/>
        <v>0</v>
      </c>
      <c r="H126" s="104"/>
      <c r="I126" s="145"/>
      <c r="J126" s="146"/>
      <c r="K126" s="102">
        <f t="shared" si="133"/>
        <v>0</v>
      </c>
      <c r="L126" s="102"/>
      <c r="M126" s="147"/>
      <c r="N126" s="148"/>
      <c r="O126" s="149">
        <f t="shared" si="134"/>
        <v>0</v>
      </c>
      <c r="P126" s="150"/>
      <c r="Q126" s="197"/>
      <c r="R126" s="198"/>
      <c r="S126" s="199"/>
      <c r="T126" s="200"/>
      <c r="U126" s="183">
        <f t="shared" si="83"/>
        <v>0</v>
      </c>
      <c r="V126" s="201"/>
      <c r="W126" s="30"/>
      <c r="X126" s="185"/>
      <c r="Y126" s="32"/>
      <c r="Z126" s="33"/>
      <c r="AA126" s="33"/>
      <c r="AB126" s="34"/>
      <c r="IU126"/>
    </row>
    <row r="127" spans="1:255" s="10" customFormat="1" ht="16.5" customHeight="1" hidden="1">
      <c r="A127" s="98" t="s">
        <v>209</v>
      </c>
      <c r="B127" s="99"/>
      <c r="C127" s="100">
        <f t="shared" si="130"/>
        <v>0</v>
      </c>
      <c r="D127" s="101">
        <f t="shared" si="131"/>
        <v>0</v>
      </c>
      <c r="E127" s="102"/>
      <c r="F127" s="103"/>
      <c r="G127" s="104">
        <f t="shared" si="132"/>
        <v>0</v>
      </c>
      <c r="H127" s="104"/>
      <c r="I127" s="145"/>
      <c r="J127" s="146"/>
      <c r="K127" s="102">
        <f t="shared" si="133"/>
        <v>0</v>
      </c>
      <c r="L127" s="102"/>
      <c r="M127" s="147"/>
      <c r="N127" s="148"/>
      <c r="O127" s="149">
        <f t="shared" si="134"/>
        <v>0</v>
      </c>
      <c r="P127" s="150"/>
      <c r="Q127" s="197"/>
      <c r="R127" s="198"/>
      <c r="S127" s="199"/>
      <c r="T127" s="200"/>
      <c r="U127" s="183">
        <f t="shared" si="83"/>
        <v>0</v>
      </c>
      <c r="V127" s="201"/>
      <c r="W127" s="30"/>
      <c r="X127" s="185"/>
      <c r="Y127" s="32"/>
      <c r="Z127" s="33"/>
      <c r="AA127" s="33"/>
      <c r="AB127" s="34"/>
      <c r="IU127"/>
    </row>
    <row r="128" spans="1:255" s="10" customFormat="1" ht="16.5" customHeight="1" hidden="1">
      <c r="A128" s="98" t="s">
        <v>210</v>
      </c>
      <c r="B128" s="99"/>
      <c r="C128" s="100">
        <f t="shared" si="130"/>
        <v>0</v>
      </c>
      <c r="D128" s="101">
        <f t="shared" si="131"/>
        <v>0</v>
      </c>
      <c r="E128" s="102"/>
      <c r="F128" s="103"/>
      <c r="G128" s="104">
        <f t="shared" si="132"/>
        <v>0</v>
      </c>
      <c r="H128" s="104"/>
      <c r="I128" s="145"/>
      <c r="J128" s="146"/>
      <c r="K128" s="102">
        <f t="shared" si="133"/>
        <v>0</v>
      </c>
      <c r="L128" s="102"/>
      <c r="M128" s="147"/>
      <c r="N128" s="148"/>
      <c r="O128" s="149">
        <f t="shared" si="134"/>
        <v>0</v>
      </c>
      <c r="P128" s="150"/>
      <c r="Q128" s="197"/>
      <c r="R128" s="198"/>
      <c r="S128" s="199"/>
      <c r="T128" s="200"/>
      <c r="U128" s="183">
        <f t="shared" si="83"/>
        <v>0</v>
      </c>
      <c r="V128" s="201"/>
      <c r="W128" s="30"/>
      <c r="X128" s="185"/>
      <c r="Y128" s="32"/>
      <c r="Z128" s="33"/>
      <c r="AA128" s="33"/>
      <c r="AB128" s="34"/>
      <c r="IU128"/>
    </row>
    <row r="129" spans="1:255" s="10" customFormat="1" ht="16.5" customHeight="1" hidden="1">
      <c r="A129" s="98" t="s">
        <v>211</v>
      </c>
      <c r="B129" s="99"/>
      <c r="C129" s="100">
        <f t="shared" si="130"/>
        <v>0</v>
      </c>
      <c r="D129" s="101">
        <f t="shared" si="131"/>
        <v>0</v>
      </c>
      <c r="E129" s="102"/>
      <c r="F129" s="103"/>
      <c r="G129" s="104">
        <f t="shared" si="132"/>
        <v>0</v>
      </c>
      <c r="H129" s="104"/>
      <c r="I129" s="145"/>
      <c r="J129" s="146"/>
      <c r="K129" s="102">
        <f t="shared" si="133"/>
        <v>0</v>
      </c>
      <c r="L129" s="102"/>
      <c r="M129" s="147"/>
      <c r="N129" s="148"/>
      <c r="O129" s="149">
        <f t="shared" si="134"/>
        <v>0</v>
      </c>
      <c r="P129" s="150"/>
      <c r="Q129" s="197"/>
      <c r="R129" s="198"/>
      <c r="S129" s="199"/>
      <c r="T129" s="200"/>
      <c r="U129" s="183">
        <f t="shared" si="83"/>
        <v>0</v>
      </c>
      <c r="V129" s="201"/>
      <c r="W129" s="30"/>
      <c r="X129" s="185"/>
      <c r="Y129" s="32"/>
      <c r="Z129" s="33"/>
      <c r="AA129" s="33"/>
      <c r="AB129" s="34"/>
      <c r="IU129"/>
    </row>
    <row r="130" spans="1:255" s="10" customFormat="1" ht="16.5" customHeight="1" hidden="1">
      <c r="A130" s="98" t="s">
        <v>212</v>
      </c>
      <c r="B130" s="99">
        <f aca="true" t="shared" si="135" ref="B130:O130">SUM(B131:B138)</f>
        <v>0</v>
      </c>
      <c r="C130" s="100">
        <f t="shared" si="135"/>
        <v>5398.223556</v>
      </c>
      <c r="D130" s="101">
        <f t="shared" si="135"/>
        <v>4173.233556</v>
      </c>
      <c r="E130" s="102">
        <f t="shared" si="135"/>
        <v>1124.207556</v>
      </c>
      <c r="F130" s="103">
        <f t="shared" si="135"/>
        <v>3049.026</v>
      </c>
      <c r="G130" s="104">
        <f t="shared" si="135"/>
        <v>814.99</v>
      </c>
      <c r="H130" s="104">
        <f t="shared" si="135"/>
        <v>33</v>
      </c>
      <c r="I130" s="145">
        <f t="shared" si="135"/>
        <v>159.39</v>
      </c>
      <c r="J130" s="146">
        <f t="shared" si="135"/>
        <v>622.6</v>
      </c>
      <c r="K130" s="102">
        <f t="shared" si="135"/>
        <v>410</v>
      </c>
      <c r="L130" s="102">
        <f t="shared" si="135"/>
        <v>0</v>
      </c>
      <c r="M130" s="147">
        <f t="shared" si="135"/>
        <v>0</v>
      </c>
      <c r="N130" s="148">
        <f t="shared" si="135"/>
        <v>410</v>
      </c>
      <c r="O130" s="149">
        <f t="shared" si="135"/>
        <v>1065.6</v>
      </c>
      <c r="P130" s="150"/>
      <c r="Q130" s="197">
        <f aca="true" t="shared" si="136" ref="Q130:T130">SUM(Q131:Q138)</f>
        <v>903</v>
      </c>
      <c r="R130" s="198"/>
      <c r="S130" s="199">
        <f t="shared" si="136"/>
        <v>162.5999999999999</v>
      </c>
      <c r="T130" s="200">
        <f t="shared" si="136"/>
        <v>0</v>
      </c>
      <c r="U130" s="183">
        <f t="shared" si="83"/>
        <v>0</v>
      </c>
      <c r="V130" s="201"/>
      <c r="W130" s="30"/>
      <c r="X130" s="185"/>
      <c r="Y130" s="32"/>
      <c r="Z130" s="33"/>
      <c r="AA130" s="33"/>
      <c r="AB130" s="34"/>
      <c r="IU130"/>
    </row>
    <row r="131" spans="1:255" s="10" customFormat="1" ht="16.5" customHeight="1" hidden="1">
      <c r="A131" s="98" t="s">
        <v>192</v>
      </c>
      <c r="B131" s="99"/>
      <c r="C131" s="100">
        <f aca="true" t="shared" si="137" ref="C131:C143">SUM(D131+G131+K131)</f>
        <v>5398.223556</v>
      </c>
      <c r="D131" s="101">
        <f aca="true" t="shared" si="138" ref="D131:D143">E131+F131</f>
        <v>4173.233556</v>
      </c>
      <c r="E131" s="102">
        <v>1124.207556</v>
      </c>
      <c r="F131" s="103">
        <v>3049.026</v>
      </c>
      <c r="G131" s="104">
        <f aca="true" t="shared" si="139" ref="G131:G143">SUM(H131:J131)</f>
        <v>814.99</v>
      </c>
      <c r="H131" s="104">
        <v>33</v>
      </c>
      <c r="I131" s="145">
        <v>159.39</v>
      </c>
      <c r="J131" s="146">
        <v>622.6</v>
      </c>
      <c r="K131" s="102">
        <f aca="true" t="shared" si="140" ref="K131:K143">L131+M131+N131</f>
        <v>410</v>
      </c>
      <c r="L131" s="102"/>
      <c r="M131" s="147"/>
      <c r="N131" s="148">
        <v>410</v>
      </c>
      <c r="O131" s="149">
        <f aca="true" t="shared" si="141" ref="O131:O143">H131+J131+L131+N131</f>
        <v>1065.6</v>
      </c>
      <c r="P131" s="150" t="s">
        <v>213</v>
      </c>
      <c r="Q131" s="197">
        <v>903</v>
      </c>
      <c r="R131" s="198" t="s">
        <v>214</v>
      </c>
      <c r="S131" s="199">
        <f>O131-Q131</f>
        <v>162.5999999999999</v>
      </c>
      <c r="T131" s="200"/>
      <c r="U131" s="183">
        <f t="shared" si="83"/>
        <v>0</v>
      </c>
      <c r="V131" s="201"/>
      <c r="W131" s="30"/>
      <c r="X131" s="185"/>
      <c r="Y131" s="32"/>
      <c r="Z131" s="33"/>
      <c r="AA131" s="33"/>
      <c r="AB131" s="34"/>
      <c r="IU131"/>
    </row>
    <row r="132" spans="1:255" s="10" customFormat="1" ht="16.5" customHeight="1" hidden="1">
      <c r="A132" s="98" t="s">
        <v>215</v>
      </c>
      <c r="B132" s="99"/>
      <c r="C132" s="100">
        <f t="shared" si="137"/>
        <v>0</v>
      </c>
      <c r="D132" s="101">
        <f t="shared" si="138"/>
        <v>0</v>
      </c>
      <c r="E132" s="102"/>
      <c r="F132" s="103"/>
      <c r="G132" s="104">
        <f t="shared" si="139"/>
        <v>0</v>
      </c>
      <c r="H132" s="104"/>
      <c r="I132" s="145"/>
      <c r="J132" s="146"/>
      <c r="K132" s="102">
        <f t="shared" si="140"/>
        <v>0</v>
      </c>
      <c r="L132" s="102"/>
      <c r="M132" s="147"/>
      <c r="N132" s="148"/>
      <c r="O132" s="149">
        <f t="shared" si="141"/>
        <v>0</v>
      </c>
      <c r="P132" s="150"/>
      <c r="Q132" s="197"/>
      <c r="R132" s="198"/>
      <c r="S132" s="199"/>
      <c r="T132" s="200"/>
      <c r="U132" s="183">
        <f t="shared" si="83"/>
        <v>0</v>
      </c>
      <c r="V132" s="201"/>
      <c r="W132" s="30"/>
      <c r="X132" s="185"/>
      <c r="Y132" s="32"/>
      <c r="Z132" s="33"/>
      <c r="AA132" s="33"/>
      <c r="AB132" s="34"/>
      <c r="IU132"/>
    </row>
    <row r="133" spans="1:255" s="10" customFormat="1" ht="16.5" customHeight="1" hidden="1">
      <c r="A133" s="98" t="s">
        <v>216</v>
      </c>
      <c r="B133" s="99"/>
      <c r="C133" s="100">
        <f t="shared" si="137"/>
        <v>0</v>
      </c>
      <c r="D133" s="101">
        <f t="shared" si="138"/>
        <v>0</v>
      </c>
      <c r="E133" s="102"/>
      <c r="F133" s="103"/>
      <c r="G133" s="104">
        <f t="shared" si="139"/>
        <v>0</v>
      </c>
      <c r="H133" s="104"/>
      <c r="I133" s="145"/>
      <c r="J133" s="146"/>
      <c r="K133" s="102">
        <f t="shared" si="140"/>
        <v>0</v>
      </c>
      <c r="L133" s="102"/>
      <c r="M133" s="147"/>
      <c r="N133" s="148"/>
      <c r="O133" s="149">
        <f t="shared" si="141"/>
        <v>0</v>
      </c>
      <c r="P133" s="150"/>
      <c r="Q133" s="197"/>
      <c r="R133" s="198"/>
      <c r="S133" s="199"/>
      <c r="T133" s="200"/>
      <c r="U133" s="183">
        <f t="shared" si="83"/>
        <v>0</v>
      </c>
      <c r="V133" s="201"/>
      <c r="W133" s="30"/>
      <c r="X133" s="185"/>
      <c r="Y133" s="32"/>
      <c r="Z133" s="33"/>
      <c r="AA133" s="33"/>
      <c r="AB133" s="34"/>
      <c r="IU133"/>
    </row>
    <row r="134" spans="1:255" s="10" customFormat="1" ht="16.5" customHeight="1" hidden="1">
      <c r="A134" s="98" t="s">
        <v>217</v>
      </c>
      <c r="B134" s="99"/>
      <c r="C134" s="100">
        <f t="shared" si="137"/>
        <v>0</v>
      </c>
      <c r="D134" s="101">
        <f t="shared" si="138"/>
        <v>0</v>
      </c>
      <c r="E134" s="102"/>
      <c r="F134" s="103"/>
      <c r="G134" s="104">
        <f t="shared" si="139"/>
        <v>0</v>
      </c>
      <c r="H134" s="104"/>
      <c r="I134" s="145"/>
      <c r="J134" s="146"/>
      <c r="K134" s="102">
        <f t="shared" si="140"/>
        <v>0</v>
      </c>
      <c r="L134" s="102"/>
      <c r="M134" s="147"/>
      <c r="N134" s="148"/>
      <c r="O134" s="149">
        <f t="shared" si="141"/>
        <v>0</v>
      </c>
      <c r="P134" s="150"/>
      <c r="Q134" s="197"/>
      <c r="R134" s="198"/>
      <c r="S134" s="199"/>
      <c r="T134" s="200"/>
      <c r="U134" s="183">
        <f t="shared" si="83"/>
        <v>0</v>
      </c>
      <c r="V134" s="201"/>
      <c r="W134" s="30"/>
      <c r="X134" s="185"/>
      <c r="Y134" s="32"/>
      <c r="Z134" s="33"/>
      <c r="AA134" s="33"/>
      <c r="AB134" s="34"/>
      <c r="IU134"/>
    </row>
    <row r="135" spans="1:255" s="10" customFormat="1" ht="16.5" customHeight="1" hidden="1">
      <c r="A135" s="98" t="s">
        <v>218</v>
      </c>
      <c r="B135" s="99"/>
      <c r="C135" s="100">
        <f t="shared" si="137"/>
        <v>0</v>
      </c>
      <c r="D135" s="101">
        <f t="shared" si="138"/>
        <v>0</v>
      </c>
      <c r="E135" s="102"/>
      <c r="F135" s="103"/>
      <c r="G135" s="104">
        <f t="shared" si="139"/>
        <v>0</v>
      </c>
      <c r="H135" s="104"/>
      <c r="I135" s="145"/>
      <c r="J135" s="146"/>
      <c r="K135" s="102">
        <f t="shared" si="140"/>
        <v>0</v>
      </c>
      <c r="L135" s="102"/>
      <c r="M135" s="147"/>
      <c r="N135" s="148"/>
      <c r="O135" s="149">
        <f t="shared" si="141"/>
        <v>0</v>
      </c>
      <c r="P135" s="150"/>
      <c r="Q135" s="197"/>
      <c r="R135" s="198"/>
      <c r="S135" s="199"/>
      <c r="T135" s="200"/>
      <c r="U135" s="183">
        <f t="shared" si="83"/>
        <v>0</v>
      </c>
      <c r="V135" s="201"/>
      <c r="W135" s="30"/>
      <c r="X135" s="185"/>
      <c r="Y135" s="32"/>
      <c r="Z135" s="33"/>
      <c r="AA135" s="33"/>
      <c r="AB135" s="34"/>
      <c r="IU135"/>
    </row>
    <row r="136" spans="1:255" s="10" customFormat="1" ht="16.5" customHeight="1" hidden="1">
      <c r="A136" s="98" t="s">
        <v>219</v>
      </c>
      <c r="B136" s="99"/>
      <c r="C136" s="100">
        <f t="shared" si="137"/>
        <v>0</v>
      </c>
      <c r="D136" s="101">
        <f t="shared" si="138"/>
        <v>0</v>
      </c>
      <c r="E136" s="102"/>
      <c r="F136" s="103"/>
      <c r="G136" s="104">
        <f t="shared" si="139"/>
        <v>0</v>
      </c>
      <c r="H136" s="104"/>
      <c r="I136" s="145"/>
      <c r="J136" s="146"/>
      <c r="K136" s="102">
        <f t="shared" si="140"/>
        <v>0</v>
      </c>
      <c r="L136" s="102"/>
      <c r="M136" s="147"/>
      <c r="N136" s="148"/>
      <c r="O136" s="149">
        <f t="shared" si="141"/>
        <v>0</v>
      </c>
      <c r="P136" s="150"/>
      <c r="Q136" s="197"/>
      <c r="R136" s="198"/>
      <c r="S136" s="199"/>
      <c r="T136" s="200"/>
      <c r="U136" s="183">
        <f t="shared" si="83"/>
        <v>0</v>
      </c>
      <c r="V136" s="201"/>
      <c r="W136" s="30"/>
      <c r="X136" s="185"/>
      <c r="Y136" s="32"/>
      <c r="Z136" s="33"/>
      <c r="AA136" s="33"/>
      <c r="AB136" s="34"/>
      <c r="IU136"/>
    </row>
    <row r="137" spans="1:255" s="10" customFormat="1" ht="16.5" customHeight="1" hidden="1">
      <c r="A137" s="98" t="s">
        <v>220</v>
      </c>
      <c r="B137" s="99"/>
      <c r="C137" s="100">
        <f t="shared" si="137"/>
        <v>0</v>
      </c>
      <c r="D137" s="101">
        <f t="shared" si="138"/>
        <v>0</v>
      </c>
      <c r="E137" s="102"/>
      <c r="F137" s="103"/>
      <c r="G137" s="104">
        <f t="shared" si="139"/>
        <v>0</v>
      </c>
      <c r="H137" s="104"/>
      <c r="I137" s="145"/>
      <c r="J137" s="146"/>
      <c r="K137" s="102">
        <f t="shared" si="140"/>
        <v>0</v>
      </c>
      <c r="L137" s="102"/>
      <c r="M137" s="147"/>
      <c r="N137" s="148"/>
      <c r="O137" s="149">
        <f t="shared" si="141"/>
        <v>0</v>
      </c>
      <c r="P137" s="150"/>
      <c r="Q137" s="197"/>
      <c r="R137" s="198"/>
      <c r="S137" s="199"/>
      <c r="T137" s="200"/>
      <c r="U137" s="183">
        <f aca="true" t="shared" si="142" ref="U137:U200">T137/10</f>
        <v>0</v>
      </c>
      <c r="V137" s="201"/>
      <c r="W137" s="30"/>
      <c r="X137" s="185"/>
      <c r="Y137" s="32"/>
      <c r="Z137" s="33"/>
      <c r="AA137" s="33"/>
      <c r="AB137" s="34"/>
      <c r="IU137"/>
    </row>
    <row r="138" spans="1:255" s="10" customFormat="1" ht="16.5" customHeight="1" hidden="1">
      <c r="A138" s="98" t="s">
        <v>221</v>
      </c>
      <c r="B138" s="99"/>
      <c r="C138" s="100">
        <f t="shared" si="137"/>
        <v>0</v>
      </c>
      <c r="D138" s="101">
        <f t="shared" si="138"/>
        <v>0</v>
      </c>
      <c r="E138" s="102"/>
      <c r="F138" s="103"/>
      <c r="G138" s="104">
        <f t="shared" si="139"/>
        <v>0</v>
      </c>
      <c r="H138" s="104"/>
      <c r="I138" s="145"/>
      <c r="J138" s="146"/>
      <c r="K138" s="102">
        <f t="shared" si="140"/>
        <v>0</v>
      </c>
      <c r="L138" s="102"/>
      <c r="M138" s="147"/>
      <c r="N138" s="148"/>
      <c r="O138" s="149">
        <f t="shared" si="141"/>
        <v>0</v>
      </c>
      <c r="P138" s="150"/>
      <c r="Q138" s="197"/>
      <c r="R138" s="198"/>
      <c r="S138" s="199"/>
      <c r="T138" s="200"/>
      <c r="U138" s="183">
        <f t="shared" si="142"/>
        <v>0</v>
      </c>
      <c r="V138" s="201"/>
      <c r="W138" s="30"/>
      <c r="X138" s="185"/>
      <c r="Y138" s="32"/>
      <c r="Z138" s="33"/>
      <c r="AA138" s="33"/>
      <c r="AB138" s="34"/>
      <c r="IU138"/>
    </row>
    <row r="139" spans="1:255" s="10" customFormat="1" ht="16.5" customHeight="1" hidden="1">
      <c r="A139" s="98" t="s">
        <v>222</v>
      </c>
      <c r="B139" s="99">
        <v>1735.477</v>
      </c>
      <c r="C139" s="100">
        <f t="shared" si="137"/>
        <v>11288.2051</v>
      </c>
      <c r="D139" s="101">
        <f t="shared" si="138"/>
        <v>7827.6051</v>
      </c>
      <c r="E139" s="102">
        <v>2119.1151</v>
      </c>
      <c r="F139" s="103">
        <v>5708.49</v>
      </c>
      <c r="G139" s="104">
        <f t="shared" si="139"/>
        <v>1460.6</v>
      </c>
      <c r="H139" s="104">
        <v>1460.6</v>
      </c>
      <c r="I139" s="145"/>
      <c r="J139" s="146"/>
      <c r="K139" s="102">
        <f t="shared" si="140"/>
        <v>2000</v>
      </c>
      <c r="L139" s="102"/>
      <c r="M139" s="147"/>
      <c r="N139" s="148">
        <v>2000</v>
      </c>
      <c r="O139" s="149">
        <f t="shared" si="141"/>
        <v>3460.6</v>
      </c>
      <c r="P139" s="150" t="s">
        <v>223</v>
      </c>
      <c r="Q139" s="197">
        <v>500</v>
      </c>
      <c r="R139" s="198" t="s">
        <v>37</v>
      </c>
      <c r="S139" s="199">
        <f aca="true" t="shared" si="143" ref="S139:S142">O139-Q139</f>
        <v>2960.6</v>
      </c>
      <c r="T139" s="200"/>
      <c r="U139" s="183">
        <f t="shared" si="142"/>
        <v>0</v>
      </c>
      <c r="V139" s="201"/>
      <c r="W139" s="30"/>
      <c r="X139" s="185"/>
      <c r="Y139" s="32"/>
      <c r="Z139" s="33"/>
      <c r="AA139" s="33"/>
      <c r="AB139" s="34"/>
      <c r="IU139"/>
    </row>
    <row r="140" spans="1:255" s="10" customFormat="1" ht="16.5" customHeight="1" hidden="1">
      <c r="A140" s="98" t="s">
        <v>224</v>
      </c>
      <c r="B140" s="99"/>
      <c r="C140" s="100">
        <f t="shared" si="137"/>
        <v>4862.715</v>
      </c>
      <c r="D140" s="101">
        <f t="shared" si="138"/>
        <v>3266.555</v>
      </c>
      <c r="E140" s="102">
        <v>741.1</v>
      </c>
      <c r="F140" s="103">
        <v>2525.455</v>
      </c>
      <c r="G140" s="104">
        <f t="shared" si="139"/>
        <v>1596.16</v>
      </c>
      <c r="H140" s="104">
        <v>490.8</v>
      </c>
      <c r="I140" s="145">
        <v>155.36</v>
      </c>
      <c r="J140" s="146">
        <v>950</v>
      </c>
      <c r="K140" s="102">
        <f t="shared" si="140"/>
        <v>0</v>
      </c>
      <c r="L140" s="102"/>
      <c r="M140" s="147"/>
      <c r="N140" s="148"/>
      <c r="O140" s="149">
        <f t="shared" si="141"/>
        <v>1440.8</v>
      </c>
      <c r="P140" s="150" t="s">
        <v>37</v>
      </c>
      <c r="Q140" s="197">
        <v>500</v>
      </c>
      <c r="R140" s="198" t="s">
        <v>37</v>
      </c>
      <c r="S140" s="199">
        <f t="shared" si="143"/>
        <v>940.8</v>
      </c>
      <c r="T140" s="200"/>
      <c r="U140" s="183">
        <f t="shared" si="142"/>
        <v>0</v>
      </c>
      <c r="V140" s="201"/>
      <c r="W140" s="30"/>
      <c r="X140" s="185"/>
      <c r="Y140" s="32"/>
      <c r="Z140" s="33"/>
      <c r="AA140" s="33"/>
      <c r="AB140" s="34"/>
      <c r="IU140"/>
    </row>
    <row r="141" spans="1:255" s="10" customFormat="1" ht="16.5" customHeight="1" hidden="1">
      <c r="A141" s="98" t="s">
        <v>225</v>
      </c>
      <c r="B141" s="99"/>
      <c r="C141" s="100">
        <f t="shared" si="137"/>
        <v>4442.72282</v>
      </c>
      <c r="D141" s="101">
        <f t="shared" si="138"/>
        <v>3607.32282</v>
      </c>
      <c r="E141" s="102">
        <v>975.5998199999998</v>
      </c>
      <c r="F141" s="103">
        <v>2631.723</v>
      </c>
      <c r="G141" s="104">
        <f t="shared" si="139"/>
        <v>598.4</v>
      </c>
      <c r="H141" s="104">
        <v>498.4</v>
      </c>
      <c r="I141" s="145"/>
      <c r="J141" s="146">
        <v>100</v>
      </c>
      <c r="K141" s="102">
        <f t="shared" si="140"/>
        <v>237</v>
      </c>
      <c r="L141" s="102"/>
      <c r="M141" s="147">
        <v>37</v>
      </c>
      <c r="N141" s="148">
        <v>200</v>
      </c>
      <c r="O141" s="149">
        <f t="shared" si="141"/>
        <v>798.4</v>
      </c>
      <c r="P141" s="150" t="s">
        <v>226</v>
      </c>
      <c r="Q141" s="197">
        <v>300</v>
      </c>
      <c r="R141" s="198" t="s">
        <v>227</v>
      </c>
      <c r="S141" s="199">
        <f t="shared" si="143"/>
        <v>498.4</v>
      </c>
      <c r="T141" s="200"/>
      <c r="U141" s="183">
        <f t="shared" si="142"/>
        <v>0</v>
      </c>
      <c r="V141" s="201"/>
      <c r="W141" s="30"/>
      <c r="X141" s="185"/>
      <c r="Y141" s="32"/>
      <c r="Z141" s="33"/>
      <c r="AA141" s="33"/>
      <c r="AB141" s="34"/>
      <c r="IU141"/>
    </row>
    <row r="142" spans="1:255" s="10" customFormat="1" ht="16.5" customHeight="1" hidden="1">
      <c r="A142" s="98" t="s">
        <v>228</v>
      </c>
      <c r="B142" s="99"/>
      <c r="C142" s="100">
        <f t="shared" si="137"/>
        <v>4748.917148</v>
      </c>
      <c r="D142" s="101">
        <f t="shared" si="138"/>
        <v>4099.917148</v>
      </c>
      <c r="E142" s="102">
        <v>1105.616148</v>
      </c>
      <c r="F142" s="103">
        <v>2994.301</v>
      </c>
      <c r="G142" s="104">
        <f t="shared" si="139"/>
        <v>629</v>
      </c>
      <c r="H142" s="104">
        <v>279</v>
      </c>
      <c r="I142" s="145"/>
      <c r="J142" s="146">
        <v>350</v>
      </c>
      <c r="K142" s="102">
        <f t="shared" si="140"/>
        <v>20</v>
      </c>
      <c r="L142" s="102"/>
      <c r="M142" s="147"/>
      <c r="N142" s="148">
        <v>20</v>
      </c>
      <c r="O142" s="149">
        <f t="shared" si="141"/>
        <v>649</v>
      </c>
      <c r="P142" s="150" t="s">
        <v>229</v>
      </c>
      <c r="Q142" s="197">
        <v>300</v>
      </c>
      <c r="R142" s="198" t="s">
        <v>230</v>
      </c>
      <c r="S142" s="199">
        <f t="shared" si="143"/>
        <v>349</v>
      </c>
      <c r="T142" s="200"/>
      <c r="U142" s="183"/>
      <c r="V142" s="201"/>
      <c r="W142" s="30"/>
      <c r="X142" s="185"/>
      <c r="Y142" s="32"/>
      <c r="Z142" s="33"/>
      <c r="AA142" s="33"/>
      <c r="AB142" s="34"/>
      <c r="IU142"/>
    </row>
    <row r="143" spans="1:255" s="10" customFormat="1" ht="16.5" customHeight="1" hidden="1">
      <c r="A143" s="98" t="s">
        <v>231</v>
      </c>
      <c r="B143" s="99"/>
      <c r="C143" s="100">
        <f t="shared" si="137"/>
        <v>1796.1000000000001</v>
      </c>
      <c r="D143" s="101">
        <f t="shared" si="138"/>
        <v>1323.9</v>
      </c>
      <c r="E143" s="102">
        <v>357.6</v>
      </c>
      <c r="F143" s="103">
        <v>966.3</v>
      </c>
      <c r="G143" s="104">
        <f t="shared" si="139"/>
        <v>300</v>
      </c>
      <c r="H143" s="104">
        <v>14</v>
      </c>
      <c r="I143" s="145"/>
      <c r="J143" s="146">
        <v>286</v>
      </c>
      <c r="K143" s="102">
        <f t="shared" si="140"/>
        <v>172.2</v>
      </c>
      <c r="L143" s="102"/>
      <c r="M143" s="147"/>
      <c r="N143" s="148">
        <v>172.2</v>
      </c>
      <c r="O143" s="149">
        <f t="shared" si="141"/>
        <v>472.2</v>
      </c>
      <c r="P143" s="150" t="s">
        <v>232</v>
      </c>
      <c r="Q143" s="197">
        <v>218.7</v>
      </c>
      <c r="R143" s="198" t="s">
        <v>233</v>
      </c>
      <c r="S143" s="199">
        <f aca="true" t="shared" si="144" ref="S143:S147">O143-Q143</f>
        <v>253.5</v>
      </c>
      <c r="T143" s="200"/>
      <c r="U143" s="183">
        <f t="shared" si="142"/>
        <v>0</v>
      </c>
      <c r="V143" s="201"/>
      <c r="W143" s="30"/>
      <c r="X143" s="185"/>
      <c r="Y143" s="32"/>
      <c r="Z143" s="33"/>
      <c r="AA143" s="33"/>
      <c r="AB143" s="34"/>
      <c r="IU143"/>
    </row>
    <row r="144" spans="1:255" s="10" customFormat="1" ht="16.5" customHeight="1" hidden="1">
      <c r="A144" s="98" t="s">
        <v>234</v>
      </c>
      <c r="B144" s="99">
        <f aca="true" t="shared" si="145" ref="B144:O144">SUM(B145:B147)</f>
        <v>0</v>
      </c>
      <c r="C144" s="100">
        <f t="shared" si="145"/>
        <v>3833.7467720000004</v>
      </c>
      <c r="D144" s="101">
        <f t="shared" si="145"/>
        <v>1954.5467720000001</v>
      </c>
      <c r="E144" s="102">
        <f t="shared" si="145"/>
        <v>530.030772</v>
      </c>
      <c r="F144" s="103">
        <f t="shared" si="145"/>
        <v>1424.516</v>
      </c>
      <c r="G144" s="104">
        <f t="shared" si="145"/>
        <v>1007.2</v>
      </c>
      <c r="H144" s="104">
        <f t="shared" si="145"/>
        <v>289.2</v>
      </c>
      <c r="I144" s="145">
        <f t="shared" si="145"/>
        <v>0</v>
      </c>
      <c r="J144" s="146">
        <f t="shared" si="145"/>
        <v>718</v>
      </c>
      <c r="K144" s="102">
        <f t="shared" si="145"/>
        <v>872</v>
      </c>
      <c r="L144" s="102">
        <f t="shared" si="145"/>
        <v>0</v>
      </c>
      <c r="M144" s="147">
        <f t="shared" si="145"/>
        <v>200</v>
      </c>
      <c r="N144" s="148">
        <f t="shared" si="145"/>
        <v>672</v>
      </c>
      <c r="O144" s="149">
        <f t="shared" si="145"/>
        <v>1679.2</v>
      </c>
      <c r="P144" s="150"/>
      <c r="Q144" s="197">
        <f aca="true" t="shared" si="146" ref="Q144:T144">SUM(Q145:Q147)</f>
        <v>718.6</v>
      </c>
      <c r="R144" s="198"/>
      <c r="S144" s="199">
        <f t="shared" si="146"/>
        <v>960.6</v>
      </c>
      <c r="T144" s="200">
        <f t="shared" si="146"/>
        <v>0</v>
      </c>
      <c r="U144" s="183">
        <f t="shared" si="142"/>
        <v>0</v>
      </c>
      <c r="V144" s="201"/>
      <c r="W144" s="30"/>
      <c r="X144" s="185"/>
      <c r="Y144" s="32"/>
      <c r="Z144" s="33"/>
      <c r="AA144" s="33"/>
      <c r="AB144" s="34"/>
      <c r="IU144"/>
    </row>
    <row r="145" spans="1:255" s="10" customFormat="1" ht="16.5" customHeight="1" hidden="1">
      <c r="A145" s="98" t="s">
        <v>235</v>
      </c>
      <c r="B145" s="99"/>
      <c r="C145" s="100">
        <f aca="true" t="shared" si="147" ref="C145:C152">SUM(D145+G145+K145)</f>
        <v>3833.7467720000004</v>
      </c>
      <c r="D145" s="101">
        <f aca="true" t="shared" si="148" ref="D145:D147">SUM(E145+F145)</f>
        <v>1954.5467720000001</v>
      </c>
      <c r="E145" s="102">
        <v>530.030772</v>
      </c>
      <c r="F145" s="103">
        <v>1424.516</v>
      </c>
      <c r="G145" s="104">
        <f aca="true" t="shared" si="149" ref="G145:G147">SUM(H145+I145+J145)</f>
        <v>1007.2</v>
      </c>
      <c r="H145" s="104">
        <v>289.2</v>
      </c>
      <c r="I145" s="145"/>
      <c r="J145" s="146">
        <v>718</v>
      </c>
      <c r="K145" s="102">
        <f aca="true" t="shared" si="150" ref="K145:K147">SUM(L145+M145+N145)</f>
        <v>872</v>
      </c>
      <c r="L145" s="102"/>
      <c r="M145" s="147">
        <v>200</v>
      </c>
      <c r="N145" s="148">
        <v>672</v>
      </c>
      <c r="O145" s="149">
        <f aca="true" t="shared" si="151" ref="O145:O152">H145+J145+L145+N145</f>
        <v>1679.2</v>
      </c>
      <c r="P145" s="150" t="s">
        <v>236</v>
      </c>
      <c r="Q145" s="197">
        <v>718.6</v>
      </c>
      <c r="R145" s="198" t="s">
        <v>237</v>
      </c>
      <c r="S145" s="199">
        <f t="shared" si="144"/>
        <v>960.6</v>
      </c>
      <c r="T145" s="200"/>
      <c r="U145" s="183">
        <f t="shared" si="142"/>
        <v>0</v>
      </c>
      <c r="V145" s="201"/>
      <c r="W145" s="30"/>
      <c r="X145" s="185"/>
      <c r="Y145" s="32"/>
      <c r="Z145" s="33"/>
      <c r="AA145" s="33"/>
      <c r="AB145" s="34"/>
      <c r="IU145"/>
    </row>
    <row r="146" spans="1:255" s="10" customFormat="1" ht="16.5" customHeight="1" hidden="1">
      <c r="A146" s="98" t="s">
        <v>238</v>
      </c>
      <c r="B146" s="99"/>
      <c r="C146" s="100">
        <f t="shared" si="147"/>
        <v>0</v>
      </c>
      <c r="D146" s="101">
        <f t="shared" si="148"/>
        <v>0</v>
      </c>
      <c r="E146" s="102"/>
      <c r="F146" s="103"/>
      <c r="G146" s="104">
        <f t="shared" si="149"/>
        <v>0</v>
      </c>
      <c r="H146" s="104"/>
      <c r="I146" s="145"/>
      <c r="J146" s="146"/>
      <c r="K146" s="102">
        <f t="shared" si="150"/>
        <v>0</v>
      </c>
      <c r="L146" s="102"/>
      <c r="M146" s="147"/>
      <c r="N146" s="148"/>
      <c r="O146" s="149">
        <f t="shared" si="151"/>
        <v>0</v>
      </c>
      <c r="P146" s="150"/>
      <c r="Q146" s="197"/>
      <c r="R146" s="198"/>
      <c r="S146" s="199">
        <f t="shared" si="144"/>
        <v>0</v>
      </c>
      <c r="T146" s="200">
        <v>0</v>
      </c>
      <c r="U146" s="183">
        <f t="shared" si="142"/>
        <v>0</v>
      </c>
      <c r="V146" s="201"/>
      <c r="W146" s="30"/>
      <c r="X146" s="185"/>
      <c r="Y146" s="32"/>
      <c r="Z146" s="33"/>
      <c r="AA146" s="33"/>
      <c r="AB146" s="34"/>
      <c r="IU146"/>
    </row>
    <row r="147" spans="1:255" s="10" customFormat="1" ht="16.5" customHeight="1" hidden="1">
      <c r="A147" s="98" t="s">
        <v>239</v>
      </c>
      <c r="B147" s="99"/>
      <c r="C147" s="100">
        <f t="shared" si="147"/>
        <v>0</v>
      </c>
      <c r="D147" s="101">
        <f t="shared" si="148"/>
        <v>0</v>
      </c>
      <c r="E147" s="102"/>
      <c r="F147" s="103"/>
      <c r="G147" s="104">
        <f t="shared" si="149"/>
        <v>0</v>
      </c>
      <c r="H147" s="104"/>
      <c r="I147" s="145"/>
      <c r="J147" s="146"/>
      <c r="K147" s="102">
        <f t="shared" si="150"/>
        <v>0</v>
      </c>
      <c r="L147" s="102"/>
      <c r="M147" s="147"/>
      <c r="N147" s="148"/>
      <c r="O147" s="149">
        <f t="shared" si="151"/>
        <v>0</v>
      </c>
      <c r="P147" s="150"/>
      <c r="Q147" s="197"/>
      <c r="R147" s="198"/>
      <c r="S147" s="199">
        <f t="shared" si="144"/>
        <v>0</v>
      </c>
      <c r="T147" s="200">
        <v>0</v>
      </c>
      <c r="U147" s="183">
        <f t="shared" si="142"/>
        <v>0</v>
      </c>
      <c r="V147" s="201"/>
      <c r="W147" s="30"/>
      <c r="X147" s="185"/>
      <c r="Y147" s="32"/>
      <c r="Z147" s="33"/>
      <c r="AA147" s="33"/>
      <c r="AB147" s="34"/>
      <c r="IU147"/>
    </row>
    <row r="148" spans="1:255" s="10" customFormat="1" ht="16.5" customHeight="1">
      <c r="A148" s="98" t="s">
        <v>240</v>
      </c>
      <c r="B148" s="99"/>
      <c r="C148" s="100">
        <f t="shared" si="147"/>
        <v>1968.868312</v>
      </c>
      <c r="D148" s="101">
        <f aca="true" t="shared" si="152" ref="D148:D152">E148+F148</f>
        <v>1799.868312</v>
      </c>
      <c r="E148" s="102">
        <v>485.580312</v>
      </c>
      <c r="F148" s="103">
        <v>1314.288</v>
      </c>
      <c r="G148" s="104">
        <f aca="true" t="shared" si="153" ref="G148:G152">SUM(H148:J148)</f>
        <v>169</v>
      </c>
      <c r="H148" s="104">
        <v>19</v>
      </c>
      <c r="I148" s="145"/>
      <c r="J148" s="146">
        <v>150</v>
      </c>
      <c r="K148" s="102">
        <f aca="true" t="shared" si="154" ref="K148:K152">L148+M148+N148</f>
        <v>0</v>
      </c>
      <c r="L148" s="102"/>
      <c r="M148" s="147"/>
      <c r="N148" s="148"/>
      <c r="O148" s="149">
        <f t="shared" si="151"/>
        <v>169</v>
      </c>
      <c r="P148" s="150" t="s">
        <v>37</v>
      </c>
      <c r="Q148" s="197">
        <v>211.1</v>
      </c>
      <c r="R148" s="198" t="s">
        <v>37</v>
      </c>
      <c r="S148" s="199"/>
      <c r="T148" s="200">
        <v>42.1</v>
      </c>
      <c r="U148" s="183">
        <f t="shared" si="142"/>
        <v>4.21</v>
      </c>
      <c r="V148" s="201" t="s">
        <v>37</v>
      </c>
      <c r="W148" s="30"/>
      <c r="X148" s="185"/>
      <c r="Y148" s="32"/>
      <c r="Z148" s="33"/>
      <c r="AA148" s="33"/>
      <c r="AB148" s="34"/>
      <c r="IU148"/>
    </row>
    <row r="149" spans="1:255" s="10" customFormat="1" ht="16.5" customHeight="1" hidden="1">
      <c r="A149" s="98" t="s">
        <v>241</v>
      </c>
      <c r="B149" s="99"/>
      <c r="C149" s="100">
        <f t="shared" si="147"/>
        <v>716.888448</v>
      </c>
      <c r="D149" s="101">
        <f t="shared" si="152"/>
        <v>660.888448</v>
      </c>
      <c r="E149" s="102">
        <v>178.550448</v>
      </c>
      <c r="F149" s="103">
        <v>482.338</v>
      </c>
      <c r="G149" s="104">
        <f t="shared" si="153"/>
        <v>56</v>
      </c>
      <c r="H149" s="104">
        <v>6</v>
      </c>
      <c r="I149" s="145"/>
      <c r="J149" s="146">
        <v>50</v>
      </c>
      <c r="K149" s="102">
        <f t="shared" si="154"/>
        <v>0</v>
      </c>
      <c r="L149" s="102"/>
      <c r="M149" s="147"/>
      <c r="N149" s="148"/>
      <c r="O149" s="149">
        <f t="shared" si="151"/>
        <v>56</v>
      </c>
      <c r="P149" s="150" t="s">
        <v>37</v>
      </c>
      <c r="Q149" s="197"/>
      <c r="R149" s="198"/>
      <c r="S149" s="199">
        <f aca="true" t="shared" si="155" ref="S149:S152">O149-Q149</f>
        <v>56</v>
      </c>
      <c r="T149" s="200"/>
      <c r="U149" s="183">
        <f t="shared" si="142"/>
        <v>0</v>
      </c>
      <c r="V149" s="201"/>
      <c r="W149" s="30"/>
      <c r="X149" s="185"/>
      <c r="Y149" s="32"/>
      <c r="Z149" s="33"/>
      <c r="AA149" s="33"/>
      <c r="AB149" s="34"/>
      <c r="IU149"/>
    </row>
    <row r="150" spans="1:255" s="10" customFormat="1" ht="16.5" customHeight="1" hidden="1">
      <c r="A150" s="98" t="s">
        <v>242</v>
      </c>
      <c r="B150" s="99"/>
      <c r="C150" s="100">
        <f t="shared" si="147"/>
        <v>7516.776572000001</v>
      </c>
      <c r="D150" s="101">
        <f t="shared" si="152"/>
        <v>1816.646572</v>
      </c>
      <c r="E150" s="102">
        <v>490.53757200000007</v>
      </c>
      <c r="F150" s="103">
        <v>1326.109</v>
      </c>
      <c r="G150" s="104">
        <f t="shared" si="153"/>
        <v>500.13</v>
      </c>
      <c r="H150" s="104">
        <v>13</v>
      </c>
      <c r="I150" s="145">
        <v>16.13</v>
      </c>
      <c r="J150" s="146">
        <v>471</v>
      </c>
      <c r="K150" s="102">
        <f t="shared" si="154"/>
        <v>5200</v>
      </c>
      <c r="L150" s="102"/>
      <c r="M150" s="147"/>
      <c r="N150" s="148">
        <v>5200</v>
      </c>
      <c r="O150" s="149">
        <f t="shared" si="151"/>
        <v>5684</v>
      </c>
      <c r="P150" s="150" t="s">
        <v>243</v>
      </c>
      <c r="Q150" s="197">
        <v>3777.34162</v>
      </c>
      <c r="R150" s="198" t="s">
        <v>244</v>
      </c>
      <c r="S150" s="199">
        <f t="shared" si="155"/>
        <v>1906.6583799999999</v>
      </c>
      <c r="T150" s="200"/>
      <c r="U150" s="183">
        <f t="shared" si="142"/>
        <v>0</v>
      </c>
      <c r="V150" s="201"/>
      <c r="W150" s="30"/>
      <c r="X150" s="185"/>
      <c r="Y150" s="32"/>
      <c r="Z150" s="33"/>
      <c r="AA150" s="33"/>
      <c r="AB150" s="34"/>
      <c r="IU150"/>
    </row>
    <row r="151" spans="1:255" s="10" customFormat="1" ht="16.5" customHeight="1" hidden="1">
      <c r="A151" s="98" t="s">
        <v>245</v>
      </c>
      <c r="B151" s="99"/>
      <c r="C151" s="100">
        <f t="shared" si="147"/>
        <v>1045.8908959999999</v>
      </c>
      <c r="D151" s="101">
        <f t="shared" si="152"/>
        <v>739.890896</v>
      </c>
      <c r="E151" s="102">
        <v>199.957896</v>
      </c>
      <c r="F151" s="103">
        <v>539.933</v>
      </c>
      <c r="G151" s="104">
        <f t="shared" si="153"/>
        <v>306</v>
      </c>
      <c r="H151" s="104">
        <v>6</v>
      </c>
      <c r="I151" s="145"/>
      <c r="J151" s="146">
        <v>300</v>
      </c>
      <c r="K151" s="102">
        <f t="shared" si="154"/>
        <v>0</v>
      </c>
      <c r="L151" s="102"/>
      <c r="M151" s="147"/>
      <c r="N151" s="148"/>
      <c r="O151" s="149">
        <f t="shared" si="151"/>
        <v>306</v>
      </c>
      <c r="P151" s="150" t="s">
        <v>37</v>
      </c>
      <c r="Q151" s="197">
        <v>100</v>
      </c>
      <c r="R151" s="198" t="s">
        <v>37</v>
      </c>
      <c r="S151" s="199">
        <f t="shared" si="155"/>
        <v>206</v>
      </c>
      <c r="T151" s="200"/>
      <c r="U151" s="183">
        <f t="shared" si="142"/>
        <v>0</v>
      </c>
      <c r="V151" s="201"/>
      <c r="W151" s="30"/>
      <c r="X151" s="185"/>
      <c r="Y151" s="32"/>
      <c r="Z151" s="33"/>
      <c r="AA151" s="33"/>
      <c r="AB151" s="34"/>
      <c r="IU151"/>
    </row>
    <row r="152" spans="1:255" s="10" customFormat="1" ht="16.5" customHeight="1" hidden="1">
      <c r="A152" s="98" t="s">
        <v>246</v>
      </c>
      <c r="B152" s="99"/>
      <c r="C152" s="100">
        <f t="shared" si="147"/>
        <v>7936.820468</v>
      </c>
      <c r="D152" s="101">
        <f t="shared" si="152"/>
        <v>4989.160468</v>
      </c>
      <c r="E152" s="102">
        <v>1282.2993479999998</v>
      </c>
      <c r="F152" s="103">
        <v>3706.86112</v>
      </c>
      <c r="G152" s="104">
        <f t="shared" si="153"/>
        <v>2447.66</v>
      </c>
      <c r="H152" s="104">
        <v>587.4</v>
      </c>
      <c r="I152" s="145">
        <v>260.26</v>
      </c>
      <c r="J152" s="146">
        <v>1600</v>
      </c>
      <c r="K152" s="102">
        <f t="shared" si="154"/>
        <v>500</v>
      </c>
      <c r="L152" s="102"/>
      <c r="M152" s="147"/>
      <c r="N152" s="148">
        <v>500</v>
      </c>
      <c r="O152" s="149">
        <f t="shared" si="151"/>
        <v>2687.4</v>
      </c>
      <c r="P152" s="150" t="s">
        <v>247</v>
      </c>
      <c r="Q152" s="197">
        <v>1100</v>
      </c>
      <c r="R152" s="198" t="s">
        <v>248</v>
      </c>
      <c r="S152" s="199">
        <f t="shared" si="155"/>
        <v>1587.4</v>
      </c>
      <c r="T152" s="200"/>
      <c r="U152" s="183">
        <f t="shared" si="142"/>
        <v>0</v>
      </c>
      <c r="V152" s="201"/>
      <c r="W152" s="30"/>
      <c r="X152" s="185"/>
      <c r="Y152" s="32"/>
      <c r="Z152" s="33"/>
      <c r="AA152" s="33"/>
      <c r="AB152" s="34"/>
      <c r="IU152"/>
    </row>
    <row r="153" spans="1:255" s="10" customFormat="1" ht="16.5" customHeight="1" hidden="1">
      <c r="A153" s="98" t="s">
        <v>249</v>
      </c>
      <c r="B153" s="99">
        <f aca="true" t="shared" si="156" ref="B153:O153">SUM(B154:B155)</f>
        <v>0</v>
      </c>
      <c r="C153" s="100">
        <f t="shared" si="156"/>
        <v>5296.003376000001</v>
      </c>
      <c r="D153" s="101">
        <f t="shared" si="156"/>
        <v>1483.543376</v>
      </c>
      <c r="E153" s="102">
        <f t="shared" si="156"/>
        <v>399.83637600000003</v>
      </c>
      <c r="F153" s="103">
        <f t="shared" si="156"/>
        <v>1083.707</v>
      </c>
      <c r="G153" s="104">
        <f t="shared" si="156"/>
        <v>3812.46</v>
      </c>
      <c r="H153" s="104">
        <f t="shared" si="156"/>
        <v>11.4</v>
      </c>
      <c r="I153" s="145">
        <f t="shared" si="156"/>
        <v>1.06</v>
      </c>
      <c r="J153" s="146">
        <f t="shared" si="156"/>
        <v>3800</v>
      </c>
      <c r="K153" s="102">
        <f t="shared" si="156"/>
        <v>0</v>
      </c>
      <c r="L153" s="102">
        <f t="shared" si="156"/>
        <v>0</v>
      </c>
      <c r="M153" s="147">
        <f t="shared" si="156"/>
        <v>0</v>
      </c>
      <c r="N153" s="148">
        <f t="shared" si="156"/>
        <v>0</v>
      </c>
      <c r="O153" s="149">
        <f t="shared" si="156"/>
        <v>3811.4</v>
      </c>
      <c r="P153" s="150"/>
      <c r="Q153" s="197">
        <f aca="true" t="shared" si="157" ref="Q153:T153">SUM(Q154:Q155)</f>
        <v>2650</v>
      </c>
      <c r="R153" s="198"/>
      <c r="S153" s="199">
        <f t="shared" si="157"/>
        <v>1361.4</v>
      </c>
      <c r="T153" s="200">
        <f t="shared" si="157"/>
        <v>200</v>
      </c>
      <c r="U153" s="183">
        <f t="shared" si="142"/>
        <v>20</v>
      </c>
      <c r="V153" s="201"/>
      <c r="W153" s="30"/>
      <c r="X153" s="185"/>
      <c r="Y153" s="32"/>
      <c r="Z153" s="33"/>
      <c r="AA153" s="33"/>
      <c r="AB153" s="34"/>
      <c r="IU153"/>
    </row>
    <row r="154" spans="1:255" s="10" customFormat="1" ht="16.5" customHeight="1" hidden="1">
      <c r="A154" s="98" t="s">
        <v>250</v>
      </c>
      <c r="B154" s="99"/>
      <c r="C154" s="100">
        <f aca="true" t="shared" si="158" ref="C154:C169">SUM(D154+G154+K154)</f>
        <v>5196.003376000001</v>
      </c>
      <c r="D154" s="101">
        <f aca="true" t="shared" si="159" ref="D154:D169">E154+F154</f>
        <v>1483.543376</v>
      </c>
      <c r="E154" s="102">
        <v>399.83637600000003</v>
      </c>
      <c r="F154" s="103">
        <v>1083.707</v>
      </c>
      <c r="G154" s="104">
        <f aca="true" t="shared" si="160" ref="G154:G169">SUM(H154:J154)</f>
        <v>3712.46</v>
      </c>
      <c r="H154" s="104">
        <v>11.4</v>
      </c>
      <c r="I154" s="145">
        <v>1.06</v>
      </c>
      <c r="J154" s="146">
        <v>3700</v>
      </c>
      <c r="K154" s="102">
        <f aca="true" t="shared" si="161" ref="K154:K169">L154+M154+N154</f>
        <v>0</v>
      </c>
      <c r="L154" s="102"/>
      <c r="M154" s="147"/>
      <c r="N154" s="148"/>
      <c r="O154" s="149">
        <f aca="true" t="shared" si="162" ref="O154:O169">H154+J154+L154+N154</f>
        <v>3711.4</v>
      </c>
      <c r="P154" s="150" t="s">
        <v>37</v>
      </c>
      <c r="Q154" s="197">
        <v>2350</v>
      </c>
      <c r="R154" s="198" t="s">
        <v>251</v>
      </c>
      <c r="S154" s="199">
        <f aca="true" t="shared" si="163" ref="S154:S157">O154-Q154</f>
        <v>1361.4</v>
      </c>
      <c r="T154" s="200"/>
      <c r="U154" s="183">
        <f t="shared" si="142"/>
        <v>0</v>
      </c>
      <c r="V154" s="201"/>
      <c r="W154" s="30"/>
      <c r="X154" s="185"/>
      <c r="Y154" s="32"/>
      <c r="Z154" s="33"/>
      <c r="AA154" s="33"/>
      <c r="AB154" s="34"/>
      <c r="IU154"/>
    </row>
    <row r="155" spans="1:255" s="10" customFormat="1" ht="16.5" customHeight="1">
      <c r="A155" s="98" t="s">
        <v>252</v>
      </c>
      <c r="B155" s="99"/>
      <c r="C155" s="100">
        <f t="shared" si="158"/>
        <v>100</v>
      </c>
      <c r="D155" s="101">
        <f t="shared" si="159"/>
        <v>0</v>
      </c>
      <c r="E155" s="102"/>
      <c r="F155" s="103"/>
      <c r="G155" s="104">
        <f t="shared" si="160"/>
        <v>100</v>
      </c>
      <c r="H155" s="104"/>
      <c r="I155" s="145"/>
      <c r="J155" s="146">
        <v>100</v>
      </c>
      <c r="K155" s="102">
        <f t="shared" si="161"/>
        <v>0</v>
      </c>
      <c r="L155" s="102"/>
      <c r="M155" s="147"/>
      <c r="N155" s="148"/>
      <c r="O155" s="149">
        <f t="shared" si="162"/>
        <v>100</v>
      </c>
      <c r="P155" s="150" t="s">
        <v>37</v>
      </c>
      <c r="Q155" s="197">
        <v>300</v>
      </c>
      <c r="R155" s="198" t="s">
        <v>37</v>
      </c>
      <c r="S155" s="199"/>
      <c r="T155" s="200">
        <v>200</v>
      </c>
      <c r="U155" s="183">
        <f t="shared" si="142"/>
        <v>20</v>
      </c>
      <c r="V155" s="201" t="s">
        <v>37</v>
      </c>
      <c r="W155" s="30"/>
      <c r="X155" s="185"/>
      <c r="Y155" s="32"/>
      <c r="Z155" s="33"/>
      <c r="AA155" s="33"/>
      <c r="AB155" s="34"/>
      <c r="IU155"/>
    </row>
    <row r="156" spans="1:255" s="10" customFormat="1" ht="16.5" customHeight="1" hidden="1">
      <c r="A156" s="98" t="s">
        <v>253</v>
      </c>
      <c r="B156" s="99">
        <v>1.62</v>
      </c>
      <c r="C156" s="100">
        <f t="shared" si="158"/>
        <v>8908.460492</v>
      </c>
      <c r="D156" s="101">
        <f t="shared" si="159"/>
        <v>7540.580491999999</v>
      </c>
      <c r="E156" s="102">
        <v>2042.6115719999993</v>
      </c>
      <c r="F156" s="103">
        <v>5497.96892</v>
      </c>
      <c r="G156" s="104">
        <f t="shared" si="160"/>
        <v>393.72</v>
      </c>
      <c r="H156" s="104">
        <v>42</v>
      </c>
      <c r="I156" s="145">
        <v>11.72</v>
      </c>
      <c r="J156" s="146">
        <v>340</v>
      </c>
      <c r="K156" s="102">
        <f t="shared" si="161"/>
        <v>974.16</v>
      </c>
      <c r="L156" s="102">
        <v>974.16</v>
      </c>
      <c r="M156" s="147"/>
      <c r="N156" s="148"/>
      <c r="O156" s="149">
        <f t="shared" si="162"/>
        <v>1356.1599999999999</v>
      </c>
      <c r="P156" s="150" t="s">
        <v>254</v>
      </c>
      <c r="Q156" s="197">
        <v>810.8</v>
      </c>
      <c r="R156" s="198" t="s">
        <v>255</v>
      </c>
      <c r="S156" s="199">
        <f t="shared" si="163"/>
        <v>545.3599999999999</v>
      </c>
      <c r="T156" s="200"/>
      <c r="U156" s="183">
        <f t="shared" si="142"/>
        <v>0</v>
      </c>
      <c r="V156" s="201"/>
      <c r="W156" s="30"/>
      <c r="X156" s="185"/>
      <c r="Y156" s="32"/>
      <c r="Z156" s="33"/>
      <c r="AA156" s="33"/>
      <c r="AB156" s="34"/>
      <c r="IU156"/>
    </row>
    <row r="157" spans="1:255" s="10" customFormat="1" ht="16.5" customHeight="1" hidden="1">
      <c r="A157" s="98" t="s">
        <v>256</v>
      </c>
      <c r="B157" s="99"/>
      <c r="C157" s="100">
        <f t="shared" si="158"/>
        <v>3407.9484175999996</v>
      </c>
      <c r="D157" s="101">
        <f t="shared" si="159"/>
        <v>2885.4884175999996</v>
      </c>
      <c r="E157" s="102">
        <v>777.7528175999998</v>
      </c>
      <c r="F157" s="103">
        <v>2107.7356</v>
      </c>
      <c r="G157" s="104">
        <f t="shared" si="160"/>
        <v>422.46000000000004</v>
      </c>
      <c r="H157" s="104">
        <v>27</v>
      </c>
      <c r="I157" s="145">
        <v>45.46</v>
      </c>
      <c r="J157" s="146">
        <v>350</v>
      </c>
      <c r="K157" s="102">
        <f t="shared" si="161"/>
        <v>100</v>
      </c>
      <c r="L157" s="102"/>
      <c r="M157" s="147">
        <v>100</v>
      </c>
      <c r="N157" s="148"/>
      <c r="O157" s="149">
        <f t="shared" si="162"/>
        <v>377</v>
      </c>
      <c r="P157" s="150" t="s">
        <v>37</v>
      </c>
      <c r="Q157" s="197">
        <v>313</v>
      </c>
      <c r="R157" s="198" t="s">
        <v>37</v>
      </c>
      <c r="S157" s="199">
        <f t="shared" si="163"/>
        <v>64</v>
      </c>
      <c r="T157" s="200"/>
      <c r="U157" s="183">
        <f t="shared" si="142"/>
        <v>0</v>
      </c>
      <c r="V157" s="201"/>
      <c r="W157" s="30"/>
      <c r="X157" s="185"/>
      <c r="Y157" s="32"/>
      <c r="Z157" s="33"/>
      <c r="AA157" s="33"/>
      <c r="AB157" s="34"/>
      <c r="IU157"/>
    </row>
    <row r="158" spans="1:255" s="10" customFormat="1" ht="27.75" customHeight="1">
      <c r="A158" s="98" t="s">
        <v>257</v>
      </c>
      <c r="B158" s="99"/>
      <c r="C158" s="100">
        <f t="shared" si="158"/>
        <v>9229.650956000001</v>
      </c>
      <c r="D158" s="101">
        <f t="shared" si="159"/>
        <v>4154.790956000001</v>
      </c>
      <c r="E158" s="102">
        <v>1047.932436</v>
      </c>
      <c r="F158" s="103">
        <v>3106.85852</v>
      </c>
      <c r="G158" s="104">
        <f t="shared" si="160"/>
        <v>499.06</v>
      </c>
      <c r="H158" s="104">
        <v>32</v>
      </c>
      <c r="I158" s="145">
        <v>47.06</v>
      </c>
      <c r="J158" s="146">
        <v>420</v>
      </c>
      <c r="K158" s="102">
        <f t="shared" si="161"/>
        <v>4575.8</v>
      </c>
      <c r="L158" s="102"/>
      <c r="M158" s="147">
        <v>3745.8</v>
      </c>
      <c r="N158" s="148">
        <v>830</v>
      </c>
      <c r="O158" s="149">
        <f t="shared" si="162"/>
        <v>1282</v>
      </c>
      <c r="P158" s="150" t="s">
        <v>258</v>
      </c>
      <c r="Q158" s="197">
        <v>2818.4</v>
      </c>
      <c r="R158" s="198" t="s">
        <v>259</v>
      </c>
      <c r="S158" s="199"/>
      <c r="T158" s="200">
        <v>1536.4</v>
      </c>
      <c r="U158" s="183">
        <f t="shared" si="142"/>
        <v>153.64000000000001</v>
      </c>
      <c r="V158" s="201" t="s">
        <v>260</v>
      </c>
      <c r="W158" s="30"/>
      <c r="X158" s="185"/>
      <c r="Y158" s="32"/>
      <c r="Z158" s="33"/>
      <c r="AA158" s="33"/>
      <c r="AB158" s="34"/>
      <c r="IU158"/>
    </row>
    <row r="159" spans="1:255" s="10" customFormat="1" ht="16.5" customHeight="1">
      <c r="A159" s="98" t="s">
        <v>261</v>
      </c>
      <c r="B159" s="99"/>
      <c r="C159" s="100">
        <f t="shared" si="158"/>
        <v>3249.31154</v>
      </c>
      <c r="D159" s="101">
        <f t="shared" si="159"/>
        <v>2754.56154</v>
      </c>
      <c r="E159" s="102">
        <v>744.29154</v>
      </c>
      <c r="F159" s="103">
        <v>2010.27</v>
      </c>
      <c r="G159" s="104">
        <f t="shared" si="160"/>
        <v>494.75</v>
      </c>
      <c r="H159" s="104">
        <v>25</v>
      </c>
      <c r="I159" s="145">
        <v>169.75</v>
      </c>
      <c r="J159" s="146">
        <v>300</v>
      </c>
      <c r="K159" s="102">
        <f t="shared" si="161"/>
        <v>0</v>
      </c>
      <c r="L159" s="102"/>
      <c r="M159" s="147"/>
      <c r="N159" s="148"/>
      <c r="O159" s="149">
        <f t="shared" si="162"/>
        <v>325</v>
      </c>
      <c r="P159" s="150" t="s">
        <v>37</v>
      </c>
      <c r="Q159" s="197">
        <v>2070</v>
      </c>
      <c r="R159" s="198" t="s">
        <v>262</v>
      </c>
      <c r="S159" s="199"/>
      <c r="T159" s="200">
        <v>1745</v>
      </c>
      <c r="U159" s="183">
        <f t="shared" si="142"/>
        <v>174.5</v>
      </c>
      <c r="V159" s="201" t="s">
        <v>263</v>
      </c>
      <c r="W159" s="30"/>
      <c r="X159" s="185"/>
      <c r="Y159" s="32"/>
      <c r="Z159" s="33"/>
      <c r="AA159" s="33"/>
      <c r="AB159" s="34"/>
      <c r="IU159"/>
    </row>
    <row r="160" spans="1:255" s="10" customFormat="1" ht="16.5" customHeight="1" hidden="1">
      <c r="A160" s="98" t="s">
        <v>264</v>
      </c>
      <c r="B160" s="99">
        <v>145.3</v>
      </c>
      <c r="C160" s="100">
        <f t="shared" si="158"/>
        <v>4632.713516</v>
      </c>
      <c r="D160" s="101">
        <f t="shared" si="159"/>
        <v>2965.113516</v>
      </c>
      <c r="E160" s="102">
        <v>696.877716</v>
      </c>
      <c r="F160" s="103">
        <v>2268.2358</v>
      </c>
      <c r="G160" s="104">
        <f t="shared" si="160"/>
        <v>667.6</v>
      </c>
      <c r="H160" s="104">
        <v>407.6</v>
      </c>
      <c r="I160" s="145"/>
      <c r="J160" s="146">
        <v>260</v>
      </c>
      <c r="K160" s="102">
        <f t="shared" si="161"/>
        <v>1000</v>
      </c>
      <c r="L160" s="102"/>
      <c r="M160" s="147"/>
      <c r="N160" s="148">
        <v>1000</v>
      </c>
      <c r="O160" s="149">
        <f t="shared" si="162"/>
        <v>1667.6</v>
      </c>
      <c r="P160" s="150" t="s">
        <v>265</v>
      </c>
      <c r="Q160" s="197">
        <v>1080</v>
      </c>
      <c r="R160" s="198" t="s">
        <v>266</v>
      </c>
      <c r="S160" s="199">
        <f aca="true" t="shared" si="164" ref="S160:S169">O160-Q160</f>
        <v>587.5999999999999</v>
      </c>
      <c r="T160" s="200"/>
      <c r="U160" s="183">
        <f t="shared" si="142"/>
        <v>0</v>
      </c>
      <c r="V160" s="201"/>
      <c r="W160" s="30"/>
      <c r="X160" s="185"/>
      <c r="Y160" s="32"/>
      <c r="Z160" s="33"/>
      <c r="AA160" s="33"/>
      <c r="AB160" s="34"/>
      <c r="IU160"/>
    </row>
    <row r="161" spans="1:255" s="10" customFormat="1" ht="16.5" customHeight="1" hidden="1">
      <c r="A161" s="98" t="s">
        <v>267</v>
      </c>
      <c r="B161" s="99">
        <v>60.47</v>
      </c>
      <c r="C161" s="100">
        <f t="shared" si="158"/>
        <v>3289.2996639999997</v>
      </c>
      <c r="D161" s="101">
        <f t="shared" si="159"/>
        <v>2262.099664</v>
      </c>
      <c r="E161" s="102">
        <v>610.040664</v>
      </c>
      <c r="F161" s="103">
        <v>1652.059</v>
      </c>
      <c r="G161" s="104">
        <f t="shared" si="160"/>
        <v>477.2</v>
      </c>
      <c r="H161" s="104">
        <v>237.2</v>
      </c>
      <c r="I161" s="145"/>
      <c r="J161" s="146">
        <v>240</v>
      </c>
      <c r="K161" s="102">
        <f t="shared" si="161"/>
        <v>550</v>
      </c>
      <c r="L161" s="102"/>
      <c r="M161" s="147"/>
      <c r="N161" s="148">
        <v>550</v>
      </c>
      <c r="O161" s="149">
        <f t="shared" si="162"/>
        <v>1027.2</v>
      </c>
      <c r="P161" s="150" t="s">
        <v>268</v>
      </c>
      <c r="Q161" s="197">
        <v>400</v>
      </c>
      <c r="R161" s="198" t="s">
        <v>269</v>
      </c>
      <c r="S161" s="199">
        <f t="shared" si="164"/>
        <v>627.2</v>
      </c>
      <c r="T161" s="200"/>
      <c r="U161" s="183">
        <f t="shared" si="142"/>
        <v>0</v>
      </c>
      <c r="V161" s="201"/>
      <c r="W161" s="30"/>
      <c r="X161" s="185"/>
      <c r="Y161" s="32"/>
      <c r="Z161" s="33"/>
      <c r="AA161" s="33"/>
      <c r="AB161" s="34"/>
      <c r="IU161"/>
    </row>
    <row r="162" spans="1:255" s="10" customFormat="1" ht="16.5" customHeight="1" hidden="1">
      <c r="A162" s="98" t="s">
        <v>270</v>
      </c>
      <c r="B162" s="99"/>
      <c r="C162" s="100">
        <f t="shared" si="158"/>
        <v>460.39978</v>
      </c>
      <c r="D162" s="101">
        <f t="shared" si="159"/>
        <v>316.39978</v>
      </c>
      <c r="E162" s="102">
        <v>85.53378</v>
      </c>
      <c r="F162" s="103">
        <v>230.866</v>
      </c>
      <c r="G162" s="104">
        <f t="shared" si="160"/>
        <v>94</v>
      </c>
      <c r="H162" s="104">
        <v>4</v>
      </c>
      <c r="I162" s="145"/>
      <c r="J162" s="146">
        <v>90</v>
      </c>
      <c r="K162" s="102">
        <f t="shared" si="161"/>
        <v>50</v>
      </c>
      <c r="L162" s="102"/>
      <c r="M162" s="147"/>
      <c r="N162" s="148">
        <v>50</v>
      </c>
      <c r="O162" s="149">
        <f t="shared" si="162"/>
        <v>144</v>
      </c>
      <c r="P162" s="150" t="s">
        <v>37</v>
      </c>
      <c r="Q162" s="197"/>
      <c r="R162" s="198"/>
      <c r="S162" s="199">
        <f t="shared" si="164"/>
        <v>144</v>
      </c>
      <c r="T162" s="200"/>
      <c r="U162" s="183">
        <f t="shared" si="142"/>
        <v>0</v>
      </c>
      <c r="V162" s="201"/>
      <c r="W162" s="30"/>
      <c r="X162" s="185"/>
      <c r="Y162" s="32"/>
      <c r="Z162" s="33"/>
      <c r="AA162" s="33"/>
      <c r="AB162" s="34"/>
      <c r="IU162"/>
    </row>
    <row r="163" spans="1:255" s="10" customFormat="1" ht="16.5" customHeight="1" hidden="1">
      <c r="A163" s="98" t="s">
        <v>271</v>
      </c>
      <c r="B163" s="99">
        <v>0.12</v>
      </c>
      <c r="C163" s="100">
        <f t="shared" si="158"/>
        <v>353.75356</v>
      </c>
      <c r="D163" s="101">
        <f t="shared" si="159"/>
        <v>303.75356</v>
      </c>
      <c r="E163" s="102">
        <v>82.02156</v>
      </c>
      <c r="F163" s="103">
        <v>221.732</v>
      </c>
      <c r="G163" s="104">
        <f t="shared" si="160"/>
        <v>50</v>
      </c>
      <c r="H163" s="104">
        <v>4</v>
      </c>
      <c r="I163" s="145"/>
      <c r="J163" s="146">
        <v>46</v>
      </c>
      <c r="K163" s="102">
        <f t="shared" si="161"/>
        <v>0</v>
      </c>
      <c r="L163" s="102"/>
      <c r="M163" s="147"/>
      <c r="N163" s="148"/>
      <c r="O163" s="149">
        <f t="shared" si="162"/>
        <v>50</v>
      </c>
      <c r="P163" s="150" t="s">
        <v>37</v>
      </c>
      <c r="Q163" s="197"/>
      <c r="R163" s="198"/>
      <c r="S163" s="199">
        <f t="shared" si="164"/>
        <v>50</v>
      </c>
      <c r="T163" s="200"/>
      <c r="U163" s="183">
        <f t="shared" si="142"/>
        <v>0</v>
      </c>
      <c r="V163" s="201"/>
      <c r="W163" s="30"/>
      <c r="X163" s="185"/>
      <c r="Y163" s="32"/>
      <c r="Z163" s="33"/>
      <c r="AA163" s="33"/>
      <c r="AB163" s="34"/>
      <c r="IU163"/>
    </row>
    <row r="164" spans="1:255" s="10" customFormat="1" ht="16.5" customHeight="1" hidden="1">
      <c r="A164" s="98" t="s">
        <v>272</v>
      </c>
      <c r="B164" s="99"/>
      <c r="C164" s="100">
        <f t="shared" si="158"/>
        <v>358.47842</v>
      </c>
      <c r="D164" s="101">
        <f t="shared" si="159"/>
        <v>317.66842</v>
      </c>
      <c r="E164" s="102">
        <v>85.84842000000002</v>
      </c>
      <c r="F164" s="103">
        <v>231.82</v>
      </c>
      <c r="G164" s="104">
        <f t="shared" si="160"/>
        <v>40.81</v>
      </c>
      <c r="H164" s="104">
        <v>2</v>
      </c>
      <c r="I164" s="145">
        <v>5.81</v>
      </c>
      <c r="J164" s="146">
        <v>33</v>
      </c>
      <c r="K164" s="102">
        <f t="shared" si="161"/>
        <v>0</v>
      </c>
      <c r="L164" s="102"/>
      <c r="M164" s="147"/>
      <c r="N164" s="148"/>
      <c r="O164" s="149">
        <f t="shared" si="162"/>
        <v>35</v>
      </c>
      <c r="P164" s="150" t="s">
        <v>37</v>
      </c>
      <c r="Q164" s="197"/>
      <c r="R164" s="198"/>
      <c r="S164" s="199">
        <f t="shared" si="164"/>
        <v>35</v>
      </c>
      <c r="T164" s="200"/>
      <c r="U164" s="183">
        <f t="shared" si="142"/>
        <v>0</v>
      </c>
      <c r="V164" s="201"/>
      <c r="W164" s="30"/>
      <c r="X164" s="185"/>
      <c r="Y164" s="32"/>
      <c r="Z164" s="33"/>
      <c r="AA164" s="33"/>
      <c r="AB164" s="34"/>
      <c r="IU164"/>
    </row>
    <row r="165" spans="1:255" s="10" customFormat="1" ht="16.5" customHeight="1" hidden="1">
      <c r="A165" s="98" t="s">
        <v>273</v>
      </c>
      <c r="B165" s="99"/>
      <c r="C165" s="100">
        <f t="shared" si="158"/>
        <v>445.934528</v>
      </c>
      <c r="D165" s="101">
        <f t="shared" si="159"/>
        <v>345.934528</v>
      </c>
      <c r="E165" s="102">
        <v>93.22852800000001</v>
      </c>
      <c r="F165" s="103">
        <v>252.706</v>
      </c>
      <c r="G165" s="104">
        <f t="shared" si="160"/>
        <v>52</v>
      </c>
      <c r="H165" s="104">
        <v>2</v>
      </c>
      <c r="I165" s="145"/>
      <c r="J165" s="146">
        <v>50</v>
      </c>
      <c r="K165" s="102">
        <f t="shared" si="161"/>
        <v>48</v>
      </c>
      <c r="L165" s="102"/>
      <c r="M165" s="147"/>
      <c r="N165" s="148">
        <v>48</v>
      </c>
      <c r="O165" s="149">
        <f t="shared" si="162"/>
        <v>100</v>
      </c>
      <c r="P165" s="150" t="s">
        <v>274</v>
      </c>
      <c r="Q165" s="197">
        <v>80</v>
      </c>
      <c r="R165" s="198" t="s">
        <v>37</v>
      </c>
      <c r="S165" s="199">
        <f t="shared" si="164"/>
        <v>20</v>
      </c>
      <c r="T165" s="200"/>
      <c r="U165" s="183">
        <f t="shared" si="142"/>
        <v>0</v>
      </c>
      <c r="V165" s="201"/>
      <c r="W165" s="30"/>
      <c r="X165" s="185"/>
      <c r="Y165" s="32"/>
      <c r="Z165" s="33"/>
      <c r="AA165" s="33"/>
      <c r="AB165" s="34"/>
      <c r="IU165"/>
    </row>
    <row r="166" spans="1:255" s="10" customFormat="1" ht="16.5" customHeight="1" hidden="1">
      <c r="A166" s="98" t="s">
        <v>275</v>
      </c>
      <c r="B166" s="99"/>
      <c r="C166" s="100">
        <f t="shared" si="158"/>
        <v>449.717388</v>
      </c>
      <c r="D166" s="101">
        <f t="shared" si="159"/>
        <v>399.82738800000004</v>
      </c>
      <c r="E166" s="102">
        <v>108.008388</v>
      </c>
      <c r="F166" s="103">
        <v>291.819</v>
      </c>
      <c r="G166" s="104">
        <f t="shared" si="160"/>
        <v>49.89</v>
      </c>
      <c r="H166" s="104">
        <v>2</v>
      </c>
      <c r="I166" s="145">
        <v>0.89</v>
      </c>
      <c r="J166" s="146">
        <v>47</v>
      </c>
      <c r="K166" s="102">
        <f t="shared" si="161"/>
        <v>0</v>
      </c>
      <c r="L166" s="102"/>
      <c r="M166" s="147"/>
      <c r="N166" s="148"/>
      <c r="O166" s="149">
        <f t="shared" si="162"/>
        <v>49</v>
      </c>
      <c r="P166" s="150" t="s">
        <v>37</v>
      </c>
      <c r="Q166" s="197"/>
      <c r="R166" s="198"/>
      <c r="S166" s="199">
        <f t="shared" si="164"/>
        <v>49</v>
      </c>
      <c r="T166" s="200"/>
      <c r="U166" s="183">
        <f t="shared" si="142"/>
        <v>0</v>
      </c>
      <c r="V166" s="201"/>
      <c r="W166" s="30"/>
      <c r="X166" s="185"/>
      <c r="Y166" s="32"/>
      <c r="Z166" s="33"/>
      <c r="AA166" s="33"/>
      <c r="AB166" s="34"/>
      <c r="IU166"/>
    </row>
    <row r="167" spans="1:255" s="10" customFormat="1" ht="16.5" customHeight="1" hidden="1">
      <c r="A167" s="98" t="s">
        <v>276</v>
      </c>
      <c r="B167" s="99">
        <v>17.352</v>
      </c>
      <c r="C167" s="100">
        <f t="shared" si="158"/>
        <v>348.974828</v>
      </c>
      <c r="D167" s="101">
        <f t="shared" si="159"/>
        <v>306.974828</v>
      </c>
      <c r="E167" s="102">
        <v>82.959828</v>
      </c>
      <c r="F167" s="103">
        <v>224.015</v>
      </c>
      <c r="G167" s="104">
        <f t="shared" si="160"/>
        <v>42</v>
      </c>
      <c r="H167" s="104">
        <v>2</v>
      </c>
      <c r="I167" s="145"/>
      <c r="J167" s="146">
        <v>40</v>
      </c>
      <c r="K167" s="102">
        <f t="shared" si="161"/>
        <v>0</v>
      </c>
      <c r="L167" s="102"/>
      <c r="M167" s="147"/>
      <c r="N167" s="148"/>
      <c r="O167" s="149">
        <f t="shared" si="162"/>
        <v>42</v>
      </c>
      <c r="P167" s="150" t="s">
        <v>37</v>
      </c>
      <c r="Q167" s="197"/>
      <c r="R167" s="198"/>
      <c r="S167" s="199">
        <f t="shared" si="164"/>
        <v>42</v>
      </c>
      <c r="T167" s="200"/>
      <c r="U167" s="183">
        <f t="shared" si="142"/>
        <v>0</v>
      </c>
      <c r="V167" s="201"/>
      <c r="W167" s="30"/>
      <c r="X167" s="185"/>
      <c r="Y167" s="32"/>
      <c r="Z167" s="33"/>
      <c r="AA167" s="33"/>
      <c r="AB167" s="34"/>
      <c r="IU167"/>
    </row>
    <row r="168" spans="1:255" s="10" customFormat="1" ht="16.5" customHeight="1" hidden="1">
      <c r="A168" s="98" t="s">
        <v>277</v>
      </c>
      <c r="B168" s="99"/>
      <c r="C168" s="100">
        <f t="shared" si="158"/>
        <v>2554.8346119999997</v>
      </c>
      <c r="D168" s="101">
        <f t="shared" si="159"/>
        <v>2507.8346119999997</v>
      </c>
      <c r="E168" s="102">
        <v>277.907052</v>
      </c>
      <c r="F168" s="103">
        <v>2229.9275599999996</v>
      </c>
      <c r="G168" s="104">
        <f t="shared" si="160"/>
        <v>47</v>
      </c>
      <c r="H168" s="104">
        <v>7</v>
      </c>
      <c r="I168" s="145"/>
      <c r="J168" s="146">
        <v>40</v>
      </c>
      <c r="K168" s="102">
        <f t="shared" si="161"/>
        <v>0</v>
      </c>
      <c r="L168" s="102"/>
      <c r="M168" s="147"/>
      <c r="N168" s="148"/>
      <c r="O168" s="149">
        <f t="shared" si="162"/>
        <v>47</v>
      </c>
      <c r="P168" s="150" t="s">
        <v>37</v>
      </c>
      <c r="Q168" s="197">
        <v>30</v>
      </c>
      <c r="R168" s="198" t="s">
        <v>37</v>
      </c>
      <c r="S168" s="199">
        <f t="shared" si="164"/>
        <v>17</v>
      </c>
      <c r="T168" s="200"/>
      <c r="U168" s="183">
        <f t="shared" si="142"/>
        <v>0</v>
      </c>
      <c r="V168" s="201"/>
      <c r="W168" s="30"/>
      <c r="X168" s="185"/>
      <c r="Y168" s="32"/>
      <c r="Z168" s="33"/>
      <c r="AA168" s="33"/>
      <c r="AB168" s="34"/>
      <c r="IU168"/>
    </row>
    <row r="169" spans="1:255" s="10" customFormat="1" ht="16.5" customHeight="1" hidden="1">
      <c r="A169" s="98" t="s">
        <v>278</v>
      </c>
      <c r="B169" s="99">
        <v>196.179</v>
      </c>
      <c r="C169" s="100">
        <f t="shared" si="158"/>
        <v>979.049992</v>
      </c>
      <c r="D169" s="101">
        <f t="shared" si="159"/>
        <v>779.049992</v>
      </c>
      <c r="E169" s="102">
        <v>209.43499199999997</v>
      </c>
      <c r="F169" s="103">
        <v>569.615</v>
      </c>
      <c r="G169" s="104">
        <f t="shared" si="160"/>
        <v>200</v>
      </c>
      <c r="H169" s="104"/>
      <c r="I169" s="145"/>
      <c r="J169" s="146">
        <v>200</v>
      </c>
      <c r="K169" s="102">
        <f t="shared" si="161"/>
        <v>0</v>
      </c>
      <c r="L169" s="102"/>
      <c r="M169" s="147"/>
      <c r="N169" s="148"/>
      <c r="O169" s="149">
        <f t="shared" si="162"/>
        <v>200</v>
      </c>
      <c r="P169" s="150" t="s">
        <v>37</v>
      </c>
      <c r="Q169" s="197"/>
      <c r="R169" s="198"/>
      <c r="S169" s="199">
        <f t="shared" si="164"/>
        <v>200</v>
      </c>
      <c r="T169" s="200"/>
      <c r="U169" s="183">
        <f t="shared" si="142"/>
        <v>0</v>
      </c>
      <c r="V169" s="201"/>
      <c r="W169" s="30"/>
      <c r="X169" s="185"/>
      <c r="Y169" s="32"/>
      <c r="Z169" s="33"/>
      <c r="AA169" s="33"/>
      <c r="AB169" s="34"/>
      <c r="IU169"/>
    </row>
    <row r="170" spans="1:255" s="10" customFormat="1" ht="16.5" customHeight="1" hidden="1">
      <c r="A170" s="98" t="s">
        <v>279</v>
      </c>
      <c r="B170" s="99">
        <f aca="true" t="shared" si="165" ref="B170:O170">SUM(B171:B178)</f>
        <v>2117.74</v>
      </c>
      <c r="C170" s="100">
        <f t="shared" si="165"/>
        <v>28062.7963168</v>
      </c>
      <c r="D170" s="101">
        <f t="shared" si="165"/>
        <v>20811.8263168</v>
      </c>
      <c r="E170" s="102">
        <f t="shared" si="165"/>
        <v>5599.211116799999</v>
      </c>
      <c r="F170" s="103">
        <f t="shared" si="165"/>
        <v>15212.6152</v>
      </c>
      <c r="G170" s="104">
        <f t="shared" si="165"/>
        <v>1200.97</v>
      </c>
      <c r="H170" s="104">
        <f t="shared" si="165"/>
        <v>142</v>
      </c>
      <c r="I170" s="145">
        <f t="shared" si="165"/>
        <v>218.97</v>
      </c>
      <c r="J170" s="146">
        <f t="shared" si="165"/>
        <v>840</v>
      </c>
      <c r="K170" s="102">
        <f t="shared" si="165"/>
        <v>6050</v>
      </c>
      <c r="L170" s="102">
        <f t="shared" si="165"/>
        <v>0</v>
      </c>
      <c r="M170" s="147">
        <f t="shared" si="165"/>
        <v>0</v>
      </c>
      <c r="N170" s="148">
        <f t="shared" si="165"/>
        <v>6050</v>
      </c>
      <c r="O170" s="149">
        <f t="shared" si="165"/>
        <v>7032</v>
      </c>
      <c r="P170" s="150"/>
      <c r="Q170" s="197">
        <f aca="true" t="shared" si="166" ref="Q170:T170">SUM(Q171:Q178)</f>
        <v>4280.5</v>
      </c>
      <c r="R170" s="198"/>
      <c r="S170" s="199">
        <f t="shared" si="166"/>
        <v>2811.5</v>
      </c>
      <c r="T170" s="200">
        <f t="shared" si="166"/>
        <v>60</v>
      </c>
      <c r="U170" s="183">
        <f t="shared" si="142"/>
        <v>6</v>
      </c>
      <c r="V170" s="201"/>
      <c r="W170" s="30"/>
      <c r="X170" s="185"/>
      <c r="Y170" s="32"/>
      <c r="Z170" s="33"/>
      <c r="AA170" s="33"/>
      <c r="AB170" s="34"/>
      <c r="IU170"/>
    </row>
    <row r="171" spans="1:255" s="10" customFormat="1" ht="16.5" customHeight="1" hidden="1">
      <c r="A171" s="98" t="s">
        <v>280</v>
      </c>
      <c r="B171" s="99">
        <v>1800</v>
      </c>
      <c r="C171" s="100">
        <f aca="true" t="shared" si="167" ref="C171:C178">SUM(D171+G171+K171)</f>
        <v>15787.385592</v>
      </c>
      <c r="D171" s="101">
        <f aca="true" t="shared" si="168" ref="D171:D178">E171+F171</f>
        <v>9537.415592000001</v>
      </c>
      <c r="E171" s="102">
        <v>2568.860592</v>
      </c>
      <c r="F171" s="103">
        <v>6968.555</v>
      </c>
      <c r="G171" s="104">
        <f aca="true" t="shared" si="169" ref="G171:G178">SUM(H171:J171)</f>
        <v>899.97</v>
      </c>
      <c r="H171" s="104">
        <v>81</v>
      </c>
      <c r="I171" s="145">
        <v>218.97</v>
      </c>
      <c r="J171" s="146">
        <v>600</v>
      </c>
      <c r="K171" s="102">
        <f aca="true" t="shared" si="170" ref="K171:K178">L171+M171+N171</f>
        <v>5350</v>
      </c>
      <c r="L171" s="102"/>
      <c r="M171" s="147"/>
      <c r="N171" s="148">
        <v>5350</v>
      </c>
      <c r="O171" s="149">
        <f aca="true" t="shared" si="171" ref="O171:O178">H171+J171+L171+N171</f>
        <v>6031</v>
      </c>
      <c r="P171" s="150" t="s">
        <v>281</v>
      </c>
      <c r="Q171" s="197">
        <v>4200</v>
      </c>
      <c r="R171" s="198" t="s">
        <v>282</v>
      </c>
      <c r="S171" s="199">
        <f aca="true" t="shared" si="172" ref="S171:S178">O171-Q171</f>
        <v>1831</v>
      </c>
      <c r="T171" s="200"/>
      <c r="U171" s="183">
        <f t="shared" si="142"/>
        <v>0</v>
      </c>
      <c r="V171" s="201"/>
      <c r="W171" s="30"/>
      <c r="X171" s="185"/>
      <c r="Y171" s="32"/>
      <c r="Z171" s="33"/>
      <c r="AA171" s="33"/>
      <c r="AB171" s="34"/>
      <c r="IU171"/>
    </row>
    <row r="172" spans="1:255" s="10" customFormat="1" ht="16.5" customHeight="1" hidden="1">
      <c r="A172" s="98" t="s">
        <v>283</v>
      </c>
      <c r="B172" s="99"/>
      <c r="C172" s="100">
        <f t="shared" si="167"/>
        <v>0</v>
      </c>
      <c r="D172" s="101">
        <f t="shared" si="168"/>
        <v>0</v>
      </c>
      <c r="E172" s="102"/>
      <c r="F172" s="103"/>
      <c r="G172" s="104">
        <f t="shared" si="169"/>
        <v>0</v>
      </c>
      <c r="H172" s="104"/>
      <c r="I172" s="145"/>
      <c r="J172" s="146"/>
      <c r="K172" s="102">
        <f t="shared" si="170"/>
        <v>0</v>
      </c>
      <c r="L172" s="102"/>
      <c r="M172" s="147"/>
      <c r="N172" s="148"/>
      <c r="O172" s="149">
        <f t="shared" si="171"/>
        <v>0</v>
      </c>
      <c r="P172" s="150"/>
      <c r="Q172" s="197"/>
      <c r="R172" s="198"/>
      <c r="S172" s="199">
        <f t="shared" si="172"/>
        <v>0</v>
      </c>
      <c r="T172" s="200">
        <v>0</v>
      </c>
      <c r="U172" s="183">
        <f t="shared" si="142"/>
        <v>0</v>
      </c>
      <c r="V172" s="201"/>
      <c r="W172" s="30"/>
      <c r="X172" s="185"/>
      <c r="Y172" s="32"/>
      <c r="Z172" s="33"/>
      <c r="AA172" s="33"/>
      <c r="AB172" s="34"/>
      <c r="IU172"/>
    </row>
    <row r="173" spans="1:255" s="10" customFormat="1" ht="16.5" customHeight="1">
      <c r="A173" s="98" t="s">
        <v>284</v>
      </c>
      <c r="B173" s="99"/>
      <c r="C173" s="100">
        <f t="shared" si="167"/>
        <v>0</v>
      </c>
      <c r="D173" s="101">
        <f t="shared" si="168"/>
        <v>0</v>
      </c>
      <c r="E173" s="102"/>
      <c r="F173" s="103"/>
      <c r="G173" s="104">
        <f t="shared" si="169"/>
        <v>0</v>
      </c>
      <c r="H173" s="104"/>
      <c r="I173" s="145"/>
      <c r="J173" s="146"/>
      <c r="K173" s="102">
        <f t="shared" si="170"/>
        <v>0</v>
      </c>
      <c r="L173" s="102"/>
      <c r="M173" s="147"/>
      <c r="N173" s="148"/>
      <c r="O173" s="149">
        <f t="shared" si="171"/>
        <v>0</v>
      </c>
      <c r="P173" s="150"/>
      <c r="Q173" s="197">
        <v>60</v>
      </c>
      <c r="R173" s="198" t="s">
        <v>285</v>
      </c>
      <c r="S173" s="199"/>
      <c r="T173" s="200">
        <v>60</v>
      </c>
      <c r="U173" s="183">
        <f t="shared" si="142"/>
        <v>6</v>
      </c>
      <c r="V173" s="201" t="s">
        <v>286</v>
      </c>
      <c r="W173" s="30"/>
      <c r="X173" s="185"/>
      <c r="Y173" s="32"/>
      <c r="Z173" s="33"/>
      <c r="AA173" s="33"/>
      <c r="AB173" s="34"/>
      <c r="IU173"/>
    </row>
    <row r="174" spans="1:255" s="10" customFormat="1" ht="16.5" customHeight="1" hidden="1">
      <c r="A174" s="98" t="s">
        <v>287</v>
      </c>
      <c r="B174" s="99"/>
      <c r="C174" s="100">
        <f t="shared" si="167"/>
        <v>903.8338648</v>
      </c>
      <c r="D174" s="101">
        <f t="shared" si="168"/>
        <v>903.8338648</v>
      </c>
      <c r="E174" s="102">
        <v>243.2676648</v>
      </c>
      <c r="F174" s="103">
        <v>660.5662</v>
      </c>
      <c r="G174" s="104">
        <f t="shared" si="169"/>
        <v>0</v>
      </c>
      <c r="H174" s="104"/>
      <c r="I174" s="145"/>
      <c r="J174" s="146"/>
      <c r="K174" s="102">
        <f t="shared" si="170"/>
        <v>0</v>
      </c>
      <c r="L174" s="102"/>
      <c r="M174" s="147"/>
      <c r="N174" s="148"/>
      <c r="O174" s="149">
        <f t="shared" si="171"/>
        <v>0</v>
      </c>
      <c r="P174" s="150"/>
      <c r="Q174" s="197"/>
      <c r="R174" s="198"/>
      <c r="S174" s="199">
        <f t="shared" si="172"/>
        <v>0</v>
      </c>
      <c r="T174" s="200">
        <v>0</v>
      </c>
      <c r="U174" s="183">
        <f t="shared" si="142"/>
        <v>0</v>
      </c>
      <c r="V174" s="201"/>
      <c r="W174" s="30"/>
      <c r="X174" s="185"/>
      <c r="Y174" s="32"/>
      <c r="Z174" s="33"/>
      <c r="AA174" s="33"/>
      <c r="AB174" s="34"/>
      <c r="IU174"/>
    </row>
    <row r="175" spans="1:255" s="10" customFormat="1" ht="16.5" customHeight="1" hidden="1">
      <c r="A175" s="98" t="s">
        <v>288</v>
      </c>
      <c r="B175" s="99"/>
      <c r="C175" s="100">
        <f t="shared" si="167"/>
        <v>1128.150604</v>
      </c>
      <c r="D175" s="101">
        <f t="shared" si="168"/>
        <v>1128.150604</v>
      </c>
      <c r="E175" s="102">
        <v>303.23660400000006</v>
      </c>
      <c r="F175" s="103">
        <v>824.914</v>
      </c>
      <c r="G175" s="104">
        <f t="shared" si="169"/>
        <v>0</v>
      </c>
      <c r="H175" s="104"/>
      <c r="I175" s="145"/>
      <c r="J175" s="146"/>
      <c r="K175" s="102">
        <f t="shared" si="170"/>
        <v>0</v>
      </c>
      <c r="L175" s="102"/>
      <c r="M175" s="147"/>
      <c r="N175" s="148"/>
      <c r="O175" s="149">
        <f t="shared" si="171"/>
        <v>0</v>
      </c>
      <c r="P175" s="150"/>
      <c r="Q175" s="197"/>
      <c r="R175" s="198"/>
      <c r="S175" s="199">
        <f t="shared" si="172"/>
        <v>0</v>
      </c>
      <c r="T175" s="200">
        <v>0</v>
      </c>
      <c r="U175" s="183">
        <f t="shared" si="142"/>
        <v>0</v>
      </c>
      <c r="V175" s="201"/>
      <c r="W175" s="30"/>
      <c r="X175" s="185"/>
      <c r="Y175" s="32"/>
      <c r="Z175" s="33"/>
      <c r="AA175" s="33"/>
      <c r="AB175" s="34"/>
      <c r="IU175"/>
    </row>
    <row r="176" spans="1:255" s="10" customFormat="1" ht="16.5" customHeight="1" hidden="1">
      <c r="A176" s="98" t="s">
        <v>289</v>
      </c>
      <c r="B176" s="99">
        <v>316.6</v>
      </c>
      <c r="C176" s="100">
        <f t="shared" si="167"/>
        <v>0</v>
      </c>
      <c r="D176" s="101">
        <f t="shared" si="168"/>
        <v>0</v>
      </c>
      <c r="E176" s="102"/>
      <c r="F176" s="103"/>
      <c r="G176" s="104">
        <f t="shared" si="169"/>
        <v>0</v>
      </c>
      <c r="H176" s="104"/>
      <c r="I176" s="145"/>
      <c r="J176" s="146"/>
      <c r="K176" s="102">
        <f t="shared" si="170"/>
        <v>0</v>
      </c>
      <c r="L176" s="102"/>
      <c r="M176" s="147"/>
      <c r="N176" s="148"/>
      <c r="O176" s="149">
        <f t="shared" si="171"/>
        <v>0</v>
      </c>
      <c r="P176" s="150"/>
      <c r="Q176" s="197"/>
      <c r="R176" s="198"/>
      <c r="S176" s="199">
        <f t="shared" si="172"/>
        <v>0</v>
      </c>
      <c r="T176" s="200">
        <v>0</v>
      </c>
      <c r="U176" s="183">
        <f t="shared" si="142"/>
        <v>0</v>
      </c>
      <c r="V176" s="201"/>
      <c r="W176" s="30"/>
      <c r="X176" s="185"/>
      <c r="Y176" s="32"/>
      <c r="Z176" s="33"/>
      <c r="AA176" s="33"/>
      <c r="AB176" s="34"/>
      <c r="IU176"/>
    </row>
    <row r="177" spans="1:255" s="10" customFormat="1" ht="16.5" customHeight="1" hidden="1">
      <c r="A177" s="98" t="s">
        <v>290</v>
      </c>
      <c r="B177" s="99">
        <v>1.14</v>
      </c>
      <c r="C177" s="100">
        <f t="shared" si="167"/>
        <v>10043.426255999999</v>
      </c>
      <c r="D177" s="101">
        <f t="shared" si="168"/>
        <v>9242.426255999999</v>
      </c>
      <c r="E177" s="102">
        <v>2483.846255999999</v>
      </c>
      <c r="F177" s="103">
        <v>6758.58</v>
      </c>
      <c r="G177" s="104">
        <f t="shared" si="169"/>
        <v>301</v>
      </c>
      <c r="H177" s="104">
        <v>61</v>
      </c>
      <c r="I177" s="145"/>
      <c r="J177" s="146">
        <v>240</v>
      </c>
      <c r="K177" s="102">
        <f t="shared" si="170"/>
        <v>500</v>
      </c>
      <c r="L177" s="102"/>
      <c r="M177" s="147"/>
      <c r="N177" s="148">
        <v>500</v>
      </c>
      <c r="O177" s="149">
        <f t="shared" si="171"/>
        <v>801</v>
      </c>
      <c r="P177" s="150" t="s">
        <v>291</v>
      </c>
      <c r="Q177" s="197">
        <v>20.5</v>
      </c>
      <c r="R177" s="198" t="s">
        <v>292</v>
      </c>
      <c r="S177" s="199">
        <f t="shared" si="172"/>
        <v>780.5</v>
      </c>
      <c r="T177" s="200"/>
      <c r="U177" s="183">
        <f t="shared" si="142"/>
        <v>0</v>
      </c>
      <c r="V177" s="201"/>
      <c r="W177" s="30"/>
      <c r="X177" s="185"/>
      <c r="Y177" s="32"/>
      <c r="Z177" s="33"/>
      <c r="AA177" s="33"/>
      <c r="AB177" s="34"/>
      <c r="IU177"/>
    </row>
    <row r="178" spans="1:255" s="10" customFormat="1" ht="16.5" customHeight="1" hidden="1">
      <c r="A178" s="98" t="s">
        <v>293</v>
      </c>
      <c r="B178" s="99"/>
      <c r="C178" s="100">
        <f t="shared" si="167"/>
        <v>200</v>
      </c>
      <c r="D178" s="101">
        <f t="shared" si="168"/>
        <v>0</v>
      </c>
      <c r="E178" s="102"/>
      <c r="F178" s="103"/>
      <c r="G178" s="104">
        <f t="shared" si="169"/>
        <v>0</v>
      </c>
      <c r="H178" s="104"/>
      <c r="I178" s="145"/>
      <c r="J178" s="146"/>
      <c r="K178" s="102">
        <f t="shared" si="170"/>
        <v>200</v>
      </c>
      <c r="L178" s="102"/>
      <c r="M178" s="147"/>
      <c r="N178" s="148">
        <v>200</v>
      </c>
      <c r="O178" s="149">
        <f t="shared" si="171"/>
        <v>200</v>
      </c>
      <c r="P178" s="150" t="s">
        <v>37</v>
      </c>
      <c r="Q178" s="197"/>
      <c r="R178" s="198"/>
      <c r="S178" s="199">
        <f t="shared" si="172"/>
        <v>200</v>
      </c>
      <c r="T178" s="200"/>
      <c r="U178" s="183">
        <f t="shared" si="142"/>
        <v>0</v>
      </c>
      <c r="V178" s="201"/>
      <c r="W178" s="30"/>
      <c r="X178" s="185"/>
      <c r="Y178" s="32"/>
      <c r="Z178" s="33"/>
      <c r="AA178" s="33"/>
      <c r="AB178" s="34"/>
      <c r="IU178"/>
    </row>
    <row r="179" spans="1:255" s="10" customFormat="1" ht="16.5" customHeight="1" hidden="1">
      <c r="A179" s="98" t="s">
        <v>294</v>
      </c>
      <c r="B179" s="99">
        <f aca="true" t="shared" si="173" ref="B179:O179">SUM(B180,B183,B186,B189,B192,B195,B198,B201,B204,B207,B210,B213:B214,B225,B231,B238,B245:B247)</f>
        <v>36313.199</v>
      </c>
      <c r="C179" s="100">
        <f t="shared" si="173"/>
        <v>429379.82646463986</v>
      </c>
      <c r="D179" s="101">
        <f t="shared" si="173"/>
        <v>115176.09646464001</v>
      </c>
      <c r="E179" s="102">
        <f t="shared" si="173"/>
        <v>30672.788304640006</v>
      </c>
      <c r="F179" s="103">
        <f t="shared" si="173"/>
        <v>84503.30816000002</v>
      </c>
      <c r="G179" s="104">
        <f t="shared" si="173"/>
        <v>12847.829999999998</v>
      </c>
      <c r="H179" s="104">
        <f t="shared" si="173"/>
        <v>765.8000000000001</v>
      </c>
      <c r="I179" s="145">
        <f t="shared" si="173"/>
        <v>636.03</v>
      </c>
      <c r="J179" s="146">
        <f t="shared" si="173"/>
        <v>11446</v>
      </c>
      <c r="K179" s="102">
        <f t="shared" si="173"/>
        <v>301355.9</v>
      </c>
      <c r="L179" s="102">
        <f t="shared" si="173"/>
        <v>16507</v>
      </c>
      <c r="M179" s="147">
        <f t="shared" si="173"/>
        <v>262092.5</v>
      </c>
      <c r="N179" s="148">
        <f t="shared" si="173"/>
        <v>22756.4</v>
      </c>
      <c r="O179" s="149">
        <f t="shared" si="173"/>
        <v>28208.600000000002</v>
      </c>
      <c r="P179" s="150"/>
      <c r="Q179" s="197">
        <f aca="true" t="shared" si="174" ref="Q179:T179">SUM(Q180,Q183,Q186,Q189,Q192,Q195,Q198,Q201,Q204,Q207,Q210,Q213:Q214,Q225,Q231,Q238,Q245:Q247)</f>
        <v>21732.510000000002</v>
      </c>
      <c r="R179" s="198"/>
      <c r="S179" s="199">
        <f t="shared" si="174"/>
        <v>21653.8</v>
      </c>
      <c r="T179" s="200">
        <f t="shared" si="174"/>
        <v>15177.71</v>
      </c>
      <c r="U179" s="183">
        <f t="shared" si="142"/>
        <v>1517.771</v>
      </c>
      <c r="V179" s="201"/>
      <c r="W179" s="30"/>
      <c r="X179" s="185"/>
      <c r="Y179" s="32"/>
      <c r="Z179" s="33"/>
      <c r="AA179" s="33"/>
      <c r="AB179" s="34"/>
      <c r="IU179"/>
    </row>
    <row r="180" spans="1:255" s="10" customFormat="1" ht="16.5" customHeight="1" hidden="1">
      <c r="A180" s="98" t="s">
        <v>295</v>
      </c>
      <c r="B180" s="99">
        <f aca="true" t="shared" si="175" ref="B180:O180">SUM(B181:B182)</f>
        <v>7374.206</v>
      </c>
      <c r="C180" s="100">
        <f t="shared" si="175"/>
        <v>10346.41144</v>
      </c>
      <c r="D180" s="101">
        <f t="shared" si="175"/>
        <v>4249.611440000001</v>
      </c>
      <c r="E180" s="102">
        <f t="shared" si="175"/>
        <v>1139.8455999999999</v>
      </c>
      <c r="F180" s="103">
        <f t="shared" si="175"/>
        <v>3109.76584</v>
      </c>
      <c r="G180" s="104">
        <f t="shared" si="175"/>
        <v>834.4</v>
      </c>
      <c r="H180" s="104">
        <f t="shared" si="175"/>
        <v>34.400000000000006</v>
      </c>
      <c r="I180" s="145">
        <f t="shared" si="175"/>
        <v>0</v>
      </c>
      <c r="J180" s="146">
        <f t="shared" si="175"/>
        <v>800</v>
      </c>
      <c r="K180" s="102">
        <f t="shared" si="175"/>
        <v>5262.4</v>
      </c>
      <c r="L180" s="102">
        <f t="shared" si="175"/>
        <v>770</v>
      </c>
      <c r="M180" s="147">
        <f t="shared" si="175"/>
        <v>0</v>
      </c>
      <c r="N180" s="148">
        <f t="shared" si="175"/>
        <v>4492.4</v>
      </c>
      <c r="O180" s="149">
        <f t="shared" si="175"/>
        <v>934.9</v>
      </c>
      <c r="P180" s="150"/>
      <c r="Q180" s="197">
        <f aca="true" t="shared" si="176" ref="Q180:T180">SUM(Q181:Q182)</f>
        <v>1037</v>
      </c>
      <c r="R180" s="198"/>
      <c r="S180" s="199">
        <f t="shared" si="176"/>
        <v>831.8</v>
      </c>
      <c r="T180" s="200">
        <f t="shared" si="176"/>
        <v>933.9</v>
      </c>
      <c r="U180" s="183">
        <f t="shared" si="142"/>
        <v>93.39</v>
      </c>
      <c r="V180" s="201"/>
      <c r="W180" s="30"/>
      <c r="X180" s="185"/>
      <c r="Y180" s="32"/>
      <c r="Z180" s="33"/>
      <c r="AA180" s="33"/>
      <c r="AB180" s="34"/>
      <c r="IU180"/>
    </row>
    <row r="181" spans="1:255" s="10" customFormat="1" ht="30" customHeight="1">
      <c r="A181" s="98" t="s">
        <v>296</v>
      </c>
      <c r="B181" s="99">
        <v>7374.206</v>
      </c>
      <c r="C181" s="100">
        <f aca="true" t="shared" si="177" ref="C181:C185">SUM(D181,G181,K181)</f>
        <v>7964.626</v>
      </c>
      <c r="D181" s="101">
        <f aca="true" t="shared" si="178" ref="D181:D191">SUM(E181:F181)</f>
        <v>1929.6260000000002</v>
      </c>
      <c r="E181" s="102">
        <v>519.4</v>
      </c>
      <c r="F181" s="103">
        <v>1410.226</v>
      </c>
      <c r="G181" s="104">
        <f aca="true" t="shared" si="179" ref="G181:G185">SUM(H181:J181)</f>
        <v>817.6</v>
      </c>
      <c r="H181" s="104">
        <v>17.6</v>
      </c>
      <c r="I181" s="145"/>
      <c r="J181" s="146">
        <v>800</v>
      </c>
      <c r="K181" s="102">
        <f aca="true" t="shared" si="180" ref="K181:K185">SUM(L181:N181)</f>
        <v>5217.4</v>
      </c>
      <c r="L181" s="102">
        <v>770</v>
      </c>
      <c r="M181" s="147"/>
      <c r="N181" s="148">
        <v>4447.4</v>
      </c>
      <c r="O181" s="149">
        <v>873.1</v>
      </c>
      <c r="P181" s="150" t="s">
        <v>297</v>
      </c>
      <c r="Q181" s="197">
        <v>1037</v>
      </c>
      <c r="R181" s="198" t="s">
        <v>298</v>
      </c>
      <c r="S181" s="199">
        <v>770</v>
      </c>
      <c r="T181" s="200">
        <v>933.9</v>
      </c>
      <c r="U181" s="183">
        <f t="shared" si="142"/>
        <v>93.39</v>
      </c>
      <c r="V181" s="201" t="s">
        <v>299</v>
      </c>
      <c r="W181" s="30"/>
      <c r="X181" s="185"/>
      <c r="Y181" s="32"/>
      <c r="Z181" s="33"/>
      <c r="AA181" s="33"/>
      <c r="AB181" s="34"/>
      <c r="IU181"/>
    </row>
    <row r="182" spans="1:255" s="10" customFormat="1" ht="16.5" customHeight="1" hidden="1">
      <c r="A182" s="98" t="s">
        <v>300</v>
      </c>
      <c r="B182" s="99"/>
      <c r="C182" s="100">
        <f t="shared" si="177"/>
        <v>2381.78544</v>
      </c>
      <c r="D182" s="101">
        <f t="shared" si="178"/>
        <v>2319.98544</v>
      </c>
      <c r="E182" s="102">
        <v>620.4455999999999</v>
      </c>
      <c r="F182" s="103">
        <v>1699.5398400000001</v>
      </c>
      <c r="G182" s="104">
        <f t="shared" si="179"/>
        <v>16.8</v>
      </c>
      <c r="H182" s="104">
        <v>16.8</v>
      </c>
      <c r="I182" s="145"/>
      <c r="J182" s="146"/>
      <c r="K182" s="102">
        <f t="shared" si="180"/>
        <v>45</v>
      </c>
      <c r="L182" s="102"/>
      <c r="M182" s="147"/>
      <c r="N182" s="148">
        <v>45</v>
      </c>
      <c r="O182" s="149">
        <f>H182+J182+L182+N182</f>
        <v>61.8</v>
      </c>
      <c r="P182" s="150" t="s">
        <v>301</v>
      </c>
      <c r="Q182" s="197"/>
      <c r="R182" s="198"/>
      <c r="S182" s="199">
        <f aca="true" t="shared" si="181" ref="S182:S185">O182-Q182</f>
        <v>61.8</v>
      </c>
      <c r="T182" s="200"/>
      <c r="U182" s="183">
        <f t="shared" si="142"/>
        <v>0</v>
      </c>
      <c r="V182" s="201"/>
      <c r="W182" s="30"/>
      <c r="X182" s="185"/>
      <c r="Y182" s="32"/>
      <c r="Z182" s="33"/>
      <c r="AA182" s="33"/>
      <c r="AB182" s="34"/>
      <c r="IU182"/>
    </row>
    <row r="183" spans="1:255" s="10" customFormat="1" ht="16.5" customHeight="1" hidden="1">
      <c r="A183" s="98" t="s">
        <v>302</v>
      </c>
      <c r="B183" s="99">
        <f aca="true" t="shared" si="182" ref="B183:O183">SUM(B184:B185)</f>
        <v>5363.266</v>
      </c>
      <c r="C183" s="100">
        <f t="shared" si="182"/>
        <v>12070.464163999999</v>
      </c>
      <c r="D183" s="101">
        <f t="shared" si="182"/>
        <v>4907.964164</v>
      </c>
      <c r="E183" s="102">
        <f t="shared" si="182"/>
        <v>1310.247324</v>
      </c>
      <c r="F183" s="103">
        <f t="shared" si="182"/>
        <v>3597.71684</v>
      </c>
      <c r="G183" s="104">
        <f t="shared" si="182"/>
        <v>837.2</v>
      </c>
      <c r="H183" s="104">
        <f t="shared" si="182"/>
        <v>37.2</v>
      </c>
      <c r="I183" s="145">
        <f t="shared" si="182"/>
        <v>0</v>
      </c>
      <c r="J183" s="146">
        <f t="shared" si="182"/>
        <v>800</v>
      </c>
      <c r="K183" s="102">
        <f t="shared" si="182"/>
        <v>6325.3</v>
      </c>
      <c r="L183" s="102">
        <f t="shared" si="182"/>
        <v>1206</v>
      </c>
      <c r="M183" s="147">
        <f t="shared" si="182"/>
        <v>40</v>
      </c>
      <c r="N183" s="148">
        <f t="shared" si="182"/>
        <v>5079.3</v>
      </c>
      <c r="O183" s="149">
        <f t="shared" si="182"/>
        <v>3368.2</v>
      </c>
      <c r="P183" s="150"/>
      <c r="Q183" s="197">
        <f aca="true" t="shared" si="183" ref="Q183:T183">SUM(Q184:Q185)</f>
        <v>380</v>
      </c>
      <c r="R183" s="198"/>
      <c r="S183" s="199">
        <f t="shared" si="183"/>
        <v>2988.2</v>
      </c>
      <c r="T183" s="200">
        <f t="shared" si="183"/>
        <v>0</v>
      </c>
      <c r="U183" s="183">
        <f t="shared" si="142"/>
        <v>0</v>
      </c>
      <c r="V183" s="201"/>
      <c r="W183" s="30"/>
      <c r="X183" s="185"/>
      <c r="Y183" s="32"/>
      <c r="Z183" s="33"/>
      <c r="AA183" s="33"/>
      <c r="AB183" s="34"/>
      <c r="IU183"/>
    </row>
    <row r="184" spans="1:255" s="10" customFormat="1" ht="16.5" customHeight="1" hidden="1">
      <c r="A184" s="98" t="s">
        <v>303</v>
      </c>
      <c r="B184" s="99">
        <v>5363.266</v>
      </c>
      <c r="C184" s="100">
        <f t="shared" si="177"/>
        <v>9155.764076</v>
      </c>
      <c r="D184" s="101">
        <f t="shared" si="178"/>
        <v>2076.264076</v>
      </c>
      <c r="E184" s="102">
        <v>549.755076</v>
      </c>
      <c r="F184" s="103">
        <v>1526.509</v>
      </c>
      <c r="G184" s="104">
        <f t="shared" si="179"/>
        <v>819.2</v>
      </c>
      <c r="H184" s="104">
        <v>19.2</v>
      </c>
      <c r="I184" s="145"/>
      <c r="J184" s="146">
        <v>800</v>
      </c>
      <c r="K184" s="102">
        <f t="shared" si="180"/>
        <v>6260.3</v>
      </c>
      <c r="L184" s="102">
        <v>1206</v>
      </c>
      <c r="M184" s="147">
        <v>40</v>
      </c>
      <c r="N184" s="148">
        <v>5014.3</v>
      </c>
      <c r="O184" s="149">
        <v>3285.2</v>
      </c>
      <c r="P184" s="150" t="s">
        <v>304</v>
      </c>
      <c r="Q184" s="197">
        <v>380</v>
      </c>
      <c r="R184" s="198" t="s">
        <v>305</v>
      </c>
      <c r="S184" s="199">
        <f t="shared" si="181"/>
        <v>2905.2</v>
      </c>
      <c r="T184" s="200"/>
      <c r="U184" s="183">
        <f t="shared" si="142"/>
        <v>0</v>
      </c>
      <c r="V184" s="201"/>
      <c r="W184" s="30"/>
      <c r="X184" s="185"/>
      <c r="Y184" s="32"/>
      <c r="Z184" s="33"/>
      <c r="AA184" s="33"/>
      <c r="AB184" s="34"/>
      <c r="IU184"/>
    </row>
    <row r="185" spans="1:255" s="10" customFormat="1" ht="16.5" customHeight="1" hidden="1">
      <c r="A185" s="98" t="s">
        <v>306</v>
      </c>
      <c r="B185" s="99"/>
      <c r="C185" s="100">
        <f t="shared" si="177"/>
        <v>2914.700088</v>
      </c>
      <c r="D185" s="101">
        <f t="shared" si="178"/>
        <v>2831.700088</v>
      </c>
      <c r="E185" s="102">
        <v>760.4922479999999</v>
      </c>
      <c r="F185" s="103">
        <v>2071.20784</v>
      </c>
      <c r="G185" s="104">
        <f t="shared" si="179"/>
        <v>18</v>
      </c>
      <c r="H185" s="104">
        <v>18</v>
      </c>
      <c r="I185" s="145"/>
      <c r="J185" s="146"/>
      <c r="K185" s="102">
        <f t="shared" si="180"/>
        <v>65</v>
      </c>
      <c r="L185" s="102"/>
      <c r="M185" s="147"/>
      <c r="N185" s="148">
        <v>65</v>
      </c>
      <c r="O185" s="149">
        <f>H185+J185+L185+N185</f>
        <v>83</v>
      </c>
      <c r="P185" s="150" t="s">
        <v>307</v>
      </c>
      <c r="Q185" s="197"/>
      <c r="R185" s="198"/>
      <c r="S185" s="199">
        <f t="shared" si="181"/>
        <v>83</v>
      </c>
      <c r="T185" s="200"/>
      <c r="U185" s="183">
        <f t="shared" si="142"/>
        <v>0</v>
      </c>
      <c r="V185" s="201"/>
      <c r="W185" s="30"/>
      <c r="X185" s="185"/>
      <c r="Y185" s="32"/>
      <c r="Z185" s="33"/>
      <c r="AA185" s="33"/>
      <c r="AB185" s="34"/>
      <c r="IU185"/>
    </row>
    <row r="186" spans="1:255" s="10" customFormat="1" ht="16.5" customHeight="1" hidden="1">
      <c r="A186" s="98" t="s">
        <v>308</v>
      </c>
      <c r="B186" s="99">
        <f aca="true" t="shared" si="184" ref="B186:O186">SUM(B187:B188)</f>
        <v>3201.03</v>
      </c>
      <c r="C186" s="100">
        <f t="shared" si="184"/>
        <v>8110.816043999999</v>
      </c>
      <c r="D186" s="101">
        <f t="shared" si="178"/>
        <v>4150.916044</v>
      </c>
      <c r="E186" s="102">
        <f t="shared" si="184"/>
        <v>1114.5093239999999</v>
      </c>
      <c r="F186" s="103">
        <f t="shared" si="184"/>
        <v>3036.40672</v>
      </c>
      <c r="G186" s="104">
        <f t="shared" si="184"/>
        <v>834.1999999999999</v>
      </c>
      <c r="H186" s="104">
        <f t="shared" si="184"/>
        <v>34.2</v>
      </c>
      <c r="I186" s="145">
        <f t="shared" si="184"/>
        <v>0</v>
      </c>
      <c r="J186" s="146">
        <f t="shared" si="184"/>
        <v>800</v>
      </c>
      <c r="K186" s="102">
        <f t="shared" si="184"/>
        <v>3125.7</v>
      </c>
      <c r="L186" s="102">
        <f t="shared" si="184"/>
        <v>1540</v>
      </c>
      <c r="M186" s="147">
        <f t="shared" si="184"/>
        <v>50</v>
      </c>
      <c r="N186" s="148">
        <f t="shared" si="184"/>
        <v>1535.7</v>
      </c>
      <c r="O186" s="149">
        <f t="shared" si="184"/>
        <v>1669.2</v>
      </c>
      <c r="P186" s="150"/>
      <c r="Q186" s="197">
        <f aca="true" t="shared" si="185" ref="Q186:T186">SUM(Q187:Q188)</f>
        <v>1048.2</v>
      </c>
      <c r="R186" s="198"/>
      <c r="S186" s="199">
        <f t="shared" si="185"/>
        <v>1637.4</v>
      </c>
      <c r="T186" s="200">
        <f t="shared" si="185"/>
        <v>1016.4</v>
      </c>
      <c r="U186" s="183">
        <f t="shared" si="142"/>
        <v>101.64</v>
      </c>
      <c r="V186" s="201"/>
      <c r="W186" s="30"/>
      <c r="X186" s="185"/>
      <c r="Y186" s="32"/>
      <c r="Z186" s="33"/>
      <c r="AA186" s="33"/>
      <c r="AB186" s="34"/>
      <c r="IU186"/>
    </row>
    <row r="187" spans="1:255" s="10" customFormat="1" ht="21.75" customHeight="1">
      <c r="A187" s="98" t="s">
        <v>309</v>
      </c>
      <c r="B187" s="99">
        <v>3201.03</v>
      </c>
      <c r="C187" s="100">
        <f aca="true" t="shared" si="186" ref="C187:C191">SUM(D187,G187,K187)</f>
        <v>5804.365156</v>
      </c>
      <c r="D187" s="101">
        <f t="shared" si="178"/>
        <v>1941.8651559999998</v>
      </c>
      <c r="E187" s="102">
        <v>521.5611959999999</v>
      </c>
      <c r="F187" s="103">
        <v>1420.30396</v>
      </c>
      <c r="G187" s="104">
        <f aca="true" t="shared" si="187" ref="G187:G191">SUM(H187:J187)</f>
        <v>816.8</v>
      </c>
      <c r="H187" s="104">
        <v>16.8</v>
      </c>
      <c r="I187" s="145"/>
      <c r="J187" s="146">
        <v>800</v>
      </c>
      <c r="K187" s="102">
        <f aca="true" t="shared" si="188" ref="K187:K191">SUM(L187:N187)</f>
        <v>3045.7</v>
      </c>
      <c r="L187" s="102">
        <v>1540</v>
      </c>
      <c r="M187" s="147">
        <v>50</v>
      </c>
      <c r="N187" s="148">
        <v>1455.7</v>
      </c>
      <c r="O187" s="149">
        <v>1571.8</v>
      </c>
      <c r="P187" s="150" t="s">
        <v>310</v>
      </c>
      <c r="Q187" s="197">
        <v>1048.2</v>
      </c>
      <c r="R187" s="198" t="s">
        <v>311</v>
      </c>
      <c r="S187" s="199">
        <v>1540</v>
      </c>
      <c r="T187" s="200">
        <v>1016.4</v>
      </c>
      <c r="U187" s="183">
        <f t="shared" si="142"/>
        <v>101.64</v>
      </c>
      <c r="V187" s="201" t="s">
        <v>312</v>
      </c>
      <c r="W187" s="30"/>
      <c r="X187" s="185"/>
      <c r="Y187" s="32"/>
      <c r="Z187" s="33"/>
      <c r="AA187" s="33"/>
      <c r="AB187" s="34"/>
      <c r="IU187"/>
    </row>
    <row r="188" spans="1:255" s="10" customFormat="1" ht="16.5" customHeight="1" hidden="1">
      <c r="A188" s="98" t="s">
        <v>313</v>
      </c>
      <c r="B188" s="99"/>
      <c r="C188" s="100">
        <f t="shared" si="186"/>
        <v>2306.450888</v>
      </c>
      <c r="D188" s="101">
        <f t="shared" si="178"/>
        <v>2209.0508879999998</v>
      </c>
      <c r="E188" s="102">
        <v>592.948128</v>
      </c>
      <c r="F188" s="103">
        <v>1616.10276</v>
      </c>
      <c r="G188" s="104">
        <f t="shared" si="187"/>
        <v>17.4</v>
      </c>
      <c r="H188" s="104">
        <v>17.4</v>
      </c>
      <c r="I188" s="145"/>
      <c r="J188" s="146"/>
      <c r="K188" s="102">
        <f t="shared" si="188"/>
        <v>80</v>
      </c>
      <c r="L188" s="102"/>
      <c r="M188" s="147"/>
      <c r="N188" s="148">
        <v>80</v>
      </c>
      <c r="O188" s="149">
        <f>H188+J188+L188+N188</f>
        <v>97.4</v>
      </c>
      <c r="P188" s="150" t="s">
        <v>314</v>
      </c>
      <c r="Q188" s="197"/>
      <c r="R188" s="198"/>
      <c r="S188" s="199">
        <f>O188-Q188</f>
        <v>97.4</v>
      </c>
      <c r="T188" s="200"/>
      <c r="U188" s="183">
        <f t="shared" si="142"/>
        <v>0</v>
      </c>
      <c r="V188" s="201"/>
      <c r="W188" s="30"/>
      <c r="X188" s="185"/>
      <c r="Y188" s="32"/>
      <c r="Z188" s="33"/>
      <c r="AA188" s="33"/>
      <c r="AB188" s="34"/>
      <c r="IU188"/>
    </row>
    <row r="189" spans="1:255" s="10" customFormat="1" ht="16.5" customHeight="1" hidden="1">
      <c r="A189" s="98" t="s">
        <v>315</v>
      </c>
      <c r="B189" s="99">
        <f aca="true" t="shared" si="189" ref="B189:O189">SUM(B190:B191)</f>
        <v>5849.727</v>
      </c>
      <c r="C189" s="100">
        <f t="shared" si="189"/>
        <v>11840.646972</v>
      </c>
      <c r="D189" s="101">
        <f t="shared" si="178"/>
        <v>6007.846971999999</v>
      </c>
      <c r="E189" s="102">
        <f t="shared" si="189"/>
        <v>1619.6169720000003</v>
      </c>
      <c r="F189" s="103">
        <f t="shared" si="189"/>
        <v>4388.23</v>
      </c>
      <c r="G189" s="104">
        <f t="shared" si="189"/>
        <v>843</v>
      </c>
      <c r="H189" s="104">
        <f t="shared" si="189"/>
        <v>43</v>
      </c>
      <c r="I189" s="145">
        <f t="shared" si="189"/>
        <v>0</v>
      </c>
      <c r="J189" s="146">
        <f t="shared" si="189"/>
        <v>800</v>
      </c>
      <c r="K189" s="102">
        <f t="shared" si="189"/>
        <v>4989.8</v>
      </c>
      <c r="L189" s="102">
        <f t="shared" si="189"/>
        <v>1320</v>
      </c>
      <c r="M189" s="147">
        <f t="shared" si="189"/>
        <v>0</v>
      </c>
      <c r="N189" s="148">
        <f t="shared" si="189"/>
        <v>3669.8</v>
      </c>
      <c r="O189" s="149">
        <f t="shared" si="189"/>
        <v>1738</v>
      </c>
      <c r="P189" s="150"/>
      <c r="Q189" s="197">
        <f aca="true" t="shared" si="190" ref="Q189:T189">SUM(Q190:Q191)</f>
        <v>1349.2</v>
      </c>
      <c r="R189" s="198"/>
      <c r="S189" s="199">
        <f t="shared" si="190"/>
        <v>1417.2</v>
      </c>
      <c r="T189" s="200">
        <f t="shared" si="190"/>
        <v>1028.4</v>
      </c>
      <c r="U189" s="183">
        <f t="shared" si="142"/>
        <v>102.84</v>
      </c>
      <c r="V189" s="201"/>
      <c r="W189" s="30"/>
      <c r="X189" s="185"/>
      <c r="Y189" s="32"/>
      <c r="Z189" s="33"/>
      <c r="AA189" s="33"/>
      <c r="AB189" s="34"/>
      <c r="IU189"/>
    </row>
    <row r="190" spans="1:255" s="10" customFormat="1" ht="16.5" customHeight="1">
      <c r="A190" s="98" t="s">
        <v>316</v>
      </c>
      <c r="B190" s="99">
        <v>5849.727</v>
      </c>
      <c r="C190" s="100">
        <f t="shared" si="186"/>
        <v>8141.693244</v>
      </c>
      <c r="D190" s="101">
        <f t="shared" si="178"/>
        <v>2406.093244</v>
      </c>
      <c r="E190" s="102">
        <v>649.1332440000001</v>
      </c>
      <c r="F190" s="103">
        <v>1756.96</v>
      </c>
      <c r="G190" s="104">
        <f t="shared" si="187"/>
        <v>820.8</v>
      </c>
      <c r="H190" s="104">
        <v>20.8</v>
      </c>
      <c r="I190" s="145"/>
      <c r="J190" s="146">
        <v>800</v>
      </c>
      <c r="K190" s="102">
        <f t="shared" si="188"/>
        <v>4914.8</v>
      </c>
      <c r="L190" s="102">
        <v>1320</v>
      </c>
      <c r="M190" s="147"/>
      <c r="N190" s="148">
        <v>3594.8</v>
      </c>
      <c r="O190" s="149">
        <v>1640.8</v>
      </c>
      <c r="P190" s="150" t="s">
        <v>317</v>
      </c>
      <c r="Q190" s="197">
        <v>1349.2</v>
      </c>
      <c r="R190" s="198" t="s">
        <v>318</v>
      </c>
      <c r="S190" s="199">
        <v>1320</v>
      </c>
      <c r="T190" s="200">
        <v>1028.4</v>
      </c>
      <c r="U190" s="183">
        <f t="shared" si="142"/>
        <v>102.84</v>
      </c>
      <c r="V190" s="201" t="s">
        <v>319</v>
      </c>
      <c r="W190" s="30"/>
      <c r="X190" s="185"/>
      <c r="Y190" s="32"/>
      <c r="Z190" s="33"/>
      <c r="AA190" s="33"/>
      <c r="AB190" s="34"/>
      <c r="IU190"/>
    </row>
    <row r="191" spans="1:255" s="10" customFormat="1" ht="16.5" customHeight="1" hidden="1">
      <c r="A191" s="98" t="s">
        <v>320</v>
      </c>
      <c r="B191" s="99"/>
      <c r="C191" s="100">
        <f t="shared" si="186"/>
        <v>3698.953728</v>
      </c>
      <c r="D191" s="101">
        <f t="shared" si="178"/>
        <v>3601.753728</v>
      </c>
      <c r="E191" s="102">
        <v>970.483728</v>
      </c>
      <c r="F191" s="103">
        <v>2631.27</v>
      </c>
      <c r="G191" s="104">
        <f t="shared" si="187"/>
        <v>22.2</v>
      </c>
      <c r="H191" s="104">
        <v>22.2</v>
      </c>
      <c r="I191" s="145"/>
      <c r="J191" s="146"/>
      <c r="K191" s="102">
        <f t="shared" si="188"/>
        <v>75</v>
      </c>
      <c r="L191" s="102"/>
      <c r="M191" s="147"/>
      <c r="N191" s="148">
        <v>75</v>
      </c>
      <c r="O191" s="149">
        <f>H191+J191+L191+N191</f>
        <v>97.2</v>
      </c>
      <c r="P191" s="150" t="s">
        <v>321</v>
      </c>
      <c r="Q191" s="197"/>
      <c r="R191" s="198"/>
      <c r="S191" s="199">
        <f>O191-Q191</f>
        <v>97.2</v>
      </c>
      <c r="T191" s="200"/>
      <c r="U191" s="183">
        <f t="shared" si="142"/>
        <v>0</v>
      </c>
      <c r="V191" s="201"/>
      <c r="W191" s="30"/>
      <c r="X191" s="185"/>
      <c r="Y191" s="32"/>
      <c r="Z191" s="33"/>
      <c r="AA191" s="33"/>
      <c r="AB191" s="34"/>
      <c r="IU191"/>
    </row>
    <row r="192" spans="1:255" s="10" customFormat="1" ht="16.5" customHeight="1" hidden="1">
      <c r="A192" s="98" t="s">
        <v>322</v>
      </c>
      <c r="B192" s="99">
        <f aca="true" t="shared" si="191" ref="B192:O192">SUM(B193:B194)</f>
        <v>4953.4</v>
      </c>
      <c r="C192" s="100">
        <f t="shared" si="191"/>
        <v>11142.943647999999</v>
      </c>
      <c r="D192" s="101">
        <f t="shared" si="191"/>
        <v>4511.343648</v>
      </c>
      <c r="E192" s="102">
        <f t="shared" si="191"/>
        <v>1205.435688</v>
      </c>
      <c r="F192" s="103">
        <f t="shared" si="191"/>
        <v>3305.90796</v>
      </c>
      <c r="G192" s="104">
        <f t="shared" si="191"/>
        <v>839.2</v>
      </c>
      <c r="H192" s="104">
        <f t="shared" si="191"/>
        <v>39.2</v>
      </c>
      <c r="I192" s="145">
        <f t="shared" si="191"/>
        <v>0</v>
      </c>
      <c r="J192" s="146">
        <f t="shared" si="191"/>
        <v>800</v>
      </c>
      <c r="K192" s="102">
        <f t="shared" si="191"/>
        <v>5792.4</v>
      </c>
      <c r="L192" s="102">
        <f t="shared" si="191"/>
        <v>1535</v>
      </c>
      <c r="M192" s="147">
        <f t="shared" si="191"/>
        <v>1420</v>
      </c>
      <c r="N192" s="148">
        <f t="shared" si="191"/>
        <v>2837.4</v>
      </c>
      <c r="O192" s="149">
        <f t="shared" si="191"/>
        <v>1744.2</v>
      </c>
      <c r="P192" s="150"/>
      <c r="Q192" s="197">
        <f aca="true" t="shared" si="192" ref="Q192:T192">SUM(Q193:Q194)</f>
        <v>1162</v>
      </c>
      <c r="R192" s="198"/>
      <c r="S192" s="199">
        <f t="shared" si="192"/>
        <v>1634.2</v>
      </c>
      <c r="T192" s="200">
        <f t="shared" si="192"/>
        <v>1052</v>
      </c>
      <c r="U192" s="183">
        <f t="shared" si="142"/>
        <v>105.2</v>
      </c>
      <c r="V192" s="201"/>
      <c r="W192" s="30"/>
      <c r="X192" s="185"/>
      <c r="Y192" s="32"/>
      <c r="Z192" s="33"/>
      <c r="AA192" s="33"/>
      <c r="AB192" s="34"/>
      <c r="IU192"/>
    </row>
    <row r="193" spans="1:255" s="10" customFormat="1" ht="16.5" customHeight="1">
      <c r="A193" s="98" t="s">
        <v>323</v>
      </c>
      <c r="B193" s="99">
        <v>4953.4</v>
      </c>
      <c r="C193" s="100">
        <f aca="true" t="shared" si="193" ref="C193:C197">SUM(D193,G193,K193)</f>
        <v>8403.401052</v>
      </c>
      <c r="D193" s="101">
        <f aca="true" t="shared" si="194" ref="D193:D197">SUM(E193:F193)</f>
        <v>1871.001052</v>
      </c>
      <c r="E193" s="102">
        <v>495.1720920000001</v>
      </c>
      <c r="F193" s="103">
        <v>1375.82896</v>
      </c>
      <c r="G193" s="104">
        <f aca="true" t="shared" si="195" ref="G193:G197">SUM(H193:J193)</f>
        <v>820</v>
      </c>
      <c r="H193" s="104">
        <v>20</v>
      </c>
      <c r="I193" s="145"/>
      <c r="J193" s="146">
        <v>800</v>
      </c>
      <c r="K193" s="102">
        <f aca="true" t="shared" si="196" ref="K193:K197">SUM(L193:N193)</f>
        <v>5712.4</v>
      </c>
      <c r="L193" s="102">
        <v>1535</v>
      </c>
      <c r="M193" s="147">
        <v>1420</v>
      </c>
      <c r="N193" s="148">
        <v>2757.4</v>
      </c>
      <c r="O193" s="149">
        <v>1645</v>
      </c>
      <c r="P193" s="150" t="s">
        <v>324</v>
      </c>
      <c r="Q193" s="197">
        <v>1162</v>
      </c>
      <c r="R193" s="198" t="s">
        <v>325</v>
      </c>
      <c r="S193" s="199">
        <v>1535</v>
      </c>
      <c r="T193" s="200">
        <v>1052</v>
      </c>
      <c r="U193" s="183">
        <f t="shared" si="142"/>
        <v>105.2</v>
      </c>
      <c r="V193" s="201" t="s">
        <v>326</v>
      </c>
      <c r="W193" s="30"/>
      <c r="X193" s="185"/>
      <c r="Y193" s="32"/>
      <c r="Z193" s="33"/>
      <c r="AA193" s="33"/>
      <c r="AB193" s="34"/>
      <c r="IU193"/>
    </row>
    <row r="194" spans="1:255" s="10" customFormat="1" ht="16.5" customHeight="1" hidden="1">
      <c r="A194" s="98" t="s">
        <v>327</v>
      </c>
      <c r="B194" s="99"/>
      <c r="C194" s="100">
        <f t="shared" si="193"/>
        <v>2739.542596</v>
      </c>
      <c r="D194" s="101">
        <f t="shared" si="194"/>
        <v>2640.342596</v>
      </c>
      <c r="E194" s="102">
        <v>710.2635959999999</v>
      </c>
      <c r="F194" s="103">
        <v>1930.079</v>
      </c>
      <c r="G194" s="104">
        <f t="shared" si="195"/>
        <v>19.2</v>
      </c>
      <c r="H194" s="104">
        <v>19.2</v>
      </c>
      <c r="I194" s="145"/>
      <c r="J194" s="146"/>
      <c r="K194" s="102">
        <f t="shared" si="196"/>
        <v>80</v>
      </c>
      <c r="L194" s="102"/>
      <c r="M194" s="147"/>
      <c r="N194" s="148">
        <v>80</v>
      </c>
      <c r="O194" s="149">
        <f>H194+J194+L194+N194</f>
        <v>99.2</v>
      </c>
      <c r="P194" s="150" t="s">
        <v>328</v>
      </c>
      <c r="Q194" s="197"/>
      <c r="R194" s="198"/>
      <c r="S194" s="199">
        <f>O194-Q194</f>
        <v>99.2</v>
      </c>
      <c r="T194" s="200"/>
      <c r="U194" s="183">
        <f t="shared" si="142"/>
        <v>0</v>
      </c>
      <c r="V194" s="201"/>
      <c r="W194" s="30"/>
      <c r="X194" s="185"/>
      <c r="Y194" s="32"/>
      <c r="Z194" s="33"/>
      <c r="AA194" s="33"/>
      <c r="AB194" s="34"/>
      <c r="IU194"/>
    </row>
    <row r="195" spans="1:255" s="10" customFormat="1" ht="16.5" customHeight="1" hidden="1">
      <c r="A195" s="98" t="s">
        <v>329</v>
      </c>
      <c r="B195" s="99">
        <f aca="true" t="shared" si="197" ref="B195:O195">SUM(B196:B197)</f>
        <v>1974.08</v>
      </c>
      <c r="C195" s="100">
        <f t="shared" si="197"/>
        <v>10355.6172952</v>
      </c>
      <c r="D195" s="101">
        <f t="shared" si="197"/>
        <v>5158.517295199999</v>
      </c>
      <c r="E195" s="102">
        <f t="shared" si="197"/>
        <v>1388.2433352</v>
      </c>
      <c r="F195" s="103">
        <f t="shared" si="197"/>
        <v>3770.27396</v>
      </c>
      <c r="G195" s="104">
        <f t="shared" si="197"/>
        <v>845.1999999999999</v>
      </c>
      <c r="H195" s="104">
        <f t="shared" si="197"/>
        <v>45.2</v>
      </c>
      <c r="I195" s="145">
        <f t="shared" si="197"/>
        <v>0</v>
      </c>
      <c r="J195" s="146">
        <f t="shared" si="197"/>
        <v>800</v>
      </c>
      <c r="K195" s="102">
        <f t="shared" si="197"/>
        <v>4351.9</v>
      </c>
      <c r="L195" s="102">
        <f t="shared" si="197"/>
        <v>2100</v>
      </c>
      <c r="M195" s="147">
        <f t="shared" si="197"/>
        <v>1560</v>
      </c>
      <c r="N195" s="148">
        <f t="shared" si="197"/>
        <v>691.9</v>
      </c>
      <c r="O195" s="149">
        <f t="shared" si="197"/>
        <v>2255.2000000000003</v>
      </c>
      <c r="P195" s="150"/>
      <c r="Q195" s="197">
        <f aca="true" t="shared" si="198" ref="Q195:T195">SUM(Q196:Q197)</f>
        <v>859.8</v>
      </c>
      <c r="R195" s="198"/>
      <c r="S195" s="199">
        <f t="shared" si="198"/>
        <v>2230.4</v>
      </c>
      <c r="T195" s="200">
        <f t="shared" si="198"/>
        <v>835</v>
      </c>
      <c r="U195" s="183">
        <f t="shared" si="142"/>
        <v>83.5</v>
      </c>
      <c r="V195" s="201"/>
      <c r="W195" s="30"/>
      <c r="X195" s="185"/>
      <c r="Y195" s="32"/>
      <c r="Z195" s="33"/>
      <c r="AA195" s="33"/>
      <c r="AB195" s="34"/>
      <c r="IU195"/>
    </row>
    <row r="196" spans="1:255" s="10" customFormat="1" ht="16.5" customHeight="1">
      <c r="A196" s="98" t="s">
        <v>330</v>
      </c>
      <c r="B196" s="99">
        <v>1974.08</v>
      </c>
      <c r="C196" s="100">
        <f t="shared" si="193"/>
        <v>7631.371263999999</v>
      </c>
      <c r="D196" s="101">
        <f t="shared" si="194"/>
        <v>2564.671264</v>
      </c>
      <c r="E196" s="102">
        <v>692.9312640000002</v>
      </c>
      <c r="F196" s="103">
        <v>1871.74</v>
      </c>
      <c r="G196" s="104">
        <f t="shared" si="195"/>
        <v>824.8</v>
      </c>
      <c r="H196" s="104">
        <v>24.8</v>
      </c>
      <c r="I196" s="145"/>
      <c r="J196" s="146">
        <v>800</v>
      </c>
      <c r="K196" s="102">
        <f t="shared" si="196"/>
        <v>4241.9</v>
      </c>
      <c r="L196" s="102">
        <v>2100</v>
      </c>
      <c r="M196" s="147">
        <v>1560</v>
      </c>
      <c r="N196" s="148">
        <v>581.9</v>
      </c>
      <c r="O196" s="149">
        <v>2124.8</v>
      </c>
      <c r="P196" s="150" t="s">
        <v>331</v>
      </c>
      <c r="Q196" s="197">
        <v>859.8</v>
      </c>
      <c r="R196" s="198" t="s">
        <v>332</v>
      </c>
      <c r="S196" s="199">
        <v>2100</v>
      </c>
      <c r="T196" s="200">
        <v>835</v>
      </c>
      <c r="U196" s="183">
        <f t="shared" si="142"/>
        <v>83.5</v>
      </c>
      <c r="V196" s="201" t="s">
        <v>333</v>
      </c>
      <c r="W196" s="30"/>
      <c r="X196" s="185"/>
      <c r="Y196" s="32"/>
      <c r="Z196" s="33"/>
      <c r="AA196" s="33"/>
      <c r="AB196" s="34"/>
      <c r="IU196"/>
    </row>
    <row r="197" spans="1:255" s="10" customFormat="1" ht="16.5" customHeight="1" hidden="1">
      <c r="A197" s="98" t="s">
        <v>334</v>
      </c>
      <c r="B197" s="99"/>
      <c r="C197" s="100">
        <f t="shared" si="193"/>
        <v>2724.2460312</v>
      </c>
      <c r="D197" s="101">
        <f t="shared" si="194"/>
        <v>2593.8460311999997</v>
      </c>
      <c r="E197" s="102">
        <v>695.3120711999999</v>
      </c>
      <c r="F197" s="103">
        <v>1898.53396</v>
      </c>
      <c r="G197" s="104">
        <f t="shared" si="195"/>
        <v>20.4</v>
      </c>
      <c r="H197" s="104">
        <v>20.4</v>
      </c>
      <c r="I197" s="145"/>
      <c r="J197" s="146"/>
      <c r="K197" s="102">
        <f t="shared" si="196"/>
        <v>110</v>
      </c>
      <c r="L197" s="102"/>
      <c r="M197" s="147"/>
      <c r="N197" s="148">
        <v>110</v>
      </c>
      <c r="O197" s="149">
        <f>H197+J197+L197+N197</f>
        <v>130.4</v>
      </c>
      <c r="P197" s="150" t="s">
        <v>335</v>
      </c>
      <c r="Q197" s="197"/>
      <c r="R197" s="198"/>
      <c r="S197" s="199">
        <f>O197-Q197</f>
        <v>130.4</v>
      </c>
      <c r="T197" s="200"/>
      <c r="U197" s="183">
        <f t="shared" si="142"/>
        <v>0</v>
      </c>
      <c r="V197" s="201"/>
      <c r="W197" s="30"/>
      <c r="X197" s="185"/>
      <c r="Y197" s="32"/>
      <c r="Z197" s="33"/>
      <c r="AA197" s="33"/>
      <c r="AB197" s="34"/>
      <c r="IU197"/>
    </row>
    <row r="198" spans="1:255" s="10" customFormat="1" ht="16.5" customHeight="1" hidden="1">
      <c r="A198" s="98" t="s">
        <v>336</v>
      </c>
      <c r="B198" s="99">
        <f aca="true" t="shared" si="199" ref="B198:O198">SUM(B199:B200)</f>
        <v>1890.404</v>
      </c>
      <c r="C198" s="100">
        <f t="shared" si="199"/>
        <v>9257.376244000001</v>
      </c>
      <c r="D198" s="101">
        <f t="shared" si="199"/>
        <v>6196.676244</v>
      </c>
      <c r="E198" s="102">
        <f t="shared" si="199"/>
        <v>1673.077644</v>
      </c>
      <c r="F198" s="103">
        <f t="shared" si="199"/>
        <v>4523.5986</v>
      </c>
      <c r="G198" s="104">
        <f t="shared" si="199"/>
        <v>547.4</v>
      </c>
      <c r="H198" s="104">
        <f t="shared" si="199"/>
        <v>47.4</v>
      </c>
      <c r="I198" s="145">
        <f t="shared" si="199"/>
        <v>0</v>
      </c>
      <c r="J198" s="146">
        <f t="shared" si="199"/>
        <v>500</v>
      </c>
      <c r="K198" s="102">
        <f t="shared" si="199"/>
        <v>2513.3</v>
      </c>
      <c r="L198" s="102">
        <f t="shared" si="199"/>
        <v>1535</v>
      </c>
      <c r="M198" s="147">
        <f t="shared" si="199"/>
        <v>70</v>
      </c>
      <c r="N198" s="148">
        <f t="shared" si="199"/>
        <v>908.3</v>
      </c>
      <c r="O198" s="149">
        <f t="shared" si="199"/>
        <v>1667.4</v>
      </c>
      <c r="P198" s="150"/>
      <c r="Q198" s="197">
        <f aca="true" t="shared" si="200" ref="Q198:T198">SUM(Q199:Q200)</f>
        <v>455.8</v>
      </c>
      <c r="R198" s="198"/>
      <c r="S198" s="199">
        <f t="shared" si="200"/>
        <v>1641</v>
      </c>
      <c r="T198" s="200">
        <f t="shared" si="200"/>
        <v>429.4</v>
      </c>
      <c r="U198" s="183">
        <f t="shared" si="142"/>
        <v>42.94</v>
      </c>
      <c r="V198" s="201"/>
      <c r="W198" s="30"/>
      <c r="X198" s="185"/>
      <c r="Y198" s="32"/>
      <c r="Z198" s="33"/>
      <c r="AA198" s="33"/>
      <c r="AB198" s="34"/>
      <c r="IU198"/>
    </row>
    <row r="199" spans="1:255" s="10" customFormat="1" ht="16.5" customHeight="1">
      <c r="A199" s="98" t="s">
        <v>337</v>
      </c>
      <c r="B199" s="99">
        <v>1890.404</v>
      </c>
      <c r="C199" s="100">
        <f aca="true" t="shared" si="201" ref="C199:C203">SUM(D199,G199,K199)</f>
        <v>6071.5792440000005</v>
      </c>
      <c r="D199" s="101">
        <f aca="true" t="shared" si="202" ref="D199:D203">SUM(E199:F199)</f>
        <v>3116.879244</v>
      </c>
      <c r="E199" s="102">
        <v>842.2636440000001</v>
      </c>
      <c r="F199" s="103">
        <v>2274.6156</v>
      </c>
      <c r="G199" s="104">
        <f aca="true" t="shared" si="203" ref="G199:G203">SUM(H199:J199)</f>
        <v>526.4</v>
      </c>
      <c r="H199" s="104">
        <v>26.4</v>
      </c>
      <c r="I199" s="145"/>
      <c r="J199" s="146">
        <v>500</v>
      </c>
      <c r="K199" s="102">
        <f aca="true" t="shared" si="204" ref="K199:K203">SUM(L199:N199)</f>
        <v>2428.3</v>
      </c>
      <c r="L199" s="102">
        <v>1535</v>
      </c>
      <c r="M199" s="147">
        <v>70</v>
      </c>
      <c r="N199" s="148">
        <v>823.3</v>
      </c>
      <c r="O199" s="149">
        <v>1561.4</v>
      </c>
      <c r="P199" s="150" t="s">
        <v>338</v>
      </c>
      <c r="Q199" s="197">
        <v>455.8</v>
      </c>
      <c r="R199" s="198" t="s">
        <v>339</v>
      </c>
      <c r="S199" s="199">
        <v>1535</v>
      </c>
      <c r="T199" s="200">
        <v>429.4</v>
      </c>
      <c r="U199" s="183">
        <f t="shared" si="142"/>
        <v>42.94</v>
      </c>
      <c r="V199" s="201" t="s">
        <v>340</v>
      </c>
      <c r="W199" s="30"/>
      <c r="X199" s="185"/>
      <c r="Y199" s="32"/>
      <c r="Z199" s="33"/>
      <c r="AA199" s="33"/>
      <c r="AB199" s="34"/>
      <c r="IU199"/>
    </row>
    <row r="200" spans="1:255" s="10" customFormat="1" ht="16.5" customHeight="1" hidden="1">
      <c r="A200" s="98" t="s">
        <v>341</v>
      </c>
      <c r="B200" s="99"/>
      <c r="C200" s="100">
        <f t="shared" si="201"/>
        <v>3185.797</v>
      </c>
      <c r="D200" s="101">
        <f t="shared" si="202"/>
        <v>3079.797</v>
      </c>
      <c r="E200" s="102">
        <v>830.814</v>
      </c>
      <c r="F200" s="103">
        <v>2248.983</v>
      </c>
      <c r="G200" s="104">
        <f t="shared" si="203"/>
        <v>21</v>
      </c>
      <c r="H200" s="104">
        <v>21</v>
      </c>
      <c r="I200" s="145"/>
      <c r="J200" s="146"/>
      <c r="K200" s="102">
        <f t="shared" si="204"/>
        <v>85</v>
      </c>
      <c r="L200" s="102"/>
      <c r="M200" s="147"/>
      <c r="N200" s="148">
        <v>85</v>
      </c>
      <c r="O200" s="149">
        <f aca="true" t="shared" si="205" ref="O200:O206">H200+J200+L200+N200</f>
        <v>106</v>
      </c>
      <c r="P200" s="150" t="s">
        <v>342</v>
      </c>
      <c r="Q200" s="197"/>
      <c r="R200" s="198"/>
      <c r="S200" s="199">
        <f>O200-Q200</f>
        <v>106</v>
      </c>
      <c r="T200" s="200"/>
      <c r="U200" s="183">
        <f t="shared" si="142"/>
        <v>0</v>
      </c>
      <c r="V200" s="201"/>
      <c r="W200" s="30"/>
      <c r="X200" s="185"/>
      <c r="Y200" s="32"/>
      <c r="Z200" s="33"/>
      <c r="AA200" s="33"/>
      <c r="AB200" s="34"/>
      <c r="IU200"/>
    </row>
    <row r="201" spans="1:255" s="10" customFormat="1" ht="16.5" customHeight="1" hidden="1">
      <c r="A201" s="98" t="s">
        <v>343</v>
      </c>
      <c r="B201" s="99">
        <f aca="true" t="shared" si="206" ref="B201:O201">SUM(B202:B203)</f>
        <v>816.068</v>
      </c>
      <c r="C201" s="100">
        <f t="shared" si="206"/>
        <v>6609.901828</v>
      </c>
      <c r="D201" s="101">
        <f t="shared" si="206"/>
        <v>5037.401828</v>
      </c>
      <c r="E201" s="102">
        <f t="shared" si="206"/>
        <v>1344.0007079999998</v>
      </c>
      <c r="F201" s="103">
        <f t="shared" si="206"/>
        <v>3693.4011200000004</v>
      </c>
      <c r="G201" s="104">
        <f t="shared" si="206"/>
        <v>626.1999999999999</v>
      </c>
      <c r="H201" s="104">
        <f t="shared" si="206"/>
        <v>41.2</v>
      </c>
      <c r="I201" s="145">
        <f t="shared" si="206"/>
        <v>85</v>
      </c>
      <c r="J201" s="146">
        <f t="shared" si="206"/>
        <v>500</v>
      </c>
      <c r="K201" s="102">
        <f t="shared" si="206"/>
        <v>946.3</v>
      </c>
      <c r="L201" s="102">
        <f t="shared" si="206"/>
        <v>770</v>
      </c>
      <c r="M201" s="147">
        <f t="shared" si="206"/>
        <v>60</v>
      </c>
      <c r="N201" s="148">
        <f t="shared" si="206"/>
        <v>116.3</v>
      </c>
      <c r="O201" s="149">
        <f t="shared" si="206"/>
        <v>856.1999999999999</v>
      </c>
      <c r="P201" s="150"/>
      <c r="Q201" s="197">
        <f aca="true" t="shared" si="207" ref="Q201:T201">SUM(Q202:Q203)</f>
        <v>1575.5</v>
      </c>
      <c r="R201" s="198"/>
      <c r="S201" s="199">
        <f t="shared" si="207"/>
        <v>837.8</v>
      </c>
      <c r="T201" s="200">
        <f t="shared" si="207"/>
        <v>1557.1</v>
      </c>
      <c r="U201" s="183">
        <f aca="true" t="shared" si="208" ref="U201:U264">T201/10</f>
        <v>155.70999999999998</v>
      </c>
      <c r="V201" s="201"/>
      <c r="W201" s="30"/>
      <c r="X201" s="185"/>
      <c r="Y201" s="32"/>
      <c r="Z201" s="33"/>
      <c r="AA201" s="33"/>
      <c r="AB201" s="34"/>
      <c r="IU201"/>
    </row>
    <row r="202" spans="1:255" s="10" customFormat="1" ht="22.5" customHeight="1">
      <c r="A202" s="98" t="s">
        <v>344</v>
      </c>
      <c r="B202" s="99">
        <v>816.068</v>
      </c>
      <c r="C202" s="100">
        <f t="shared" si="201"/>
        <v>3272.30094</v>
      </c>
      <c r="D202" s="101">
        <f t="shared" si="202"/>
        <v>1767.60094</v>
      </c>
      <c r="E202" s="102">
        <v>467.46833999999996</v>
      </c>
      <c r="F202" s="103">
        <v>1300.1326000000001</v>
      </c>
      <c r="G202" s="104">
        <f t="shared" si="203"/>
        <v>603.4</v>
      </c>
      <c r="H202" s="104">
        <v>18.4</v>
      </c>
      <c r="I202" s="145">
        <v>85</v>
      </c>
      <c r="J202" s="146">
        <v>500</v>
      </c>
      <c r="K202" s="102">
        <f t="shared" si="204"/>
        <v>901.3</v>
      </c>
      <c r="L202" s="102">
        <v>770</v>
      </c>
      <c r="M202" s="147">
        <v>60</v>
      </c>
      <c r="N202" s="148">
        <v>71.3</v>
      </c>
      <c r="O202" s="149">
        <v>788.4</v>
      </c>
      <c r="P202" s="150" t="s">
        <v>345</v>
      </c>
      <c r="Q202" s="197">
        <v>1575.5</v>
      </c>
      <c r="R202" s="198" t="s">
        <v>346</v>
      </c>
      <c r="S202" s="199">
        <v>770</v>
      </c>
      <c r="T202" s="200">
        <v>1557.1</v>
      </c>
      <c r="U202" s="183">
        <f t="shared" si="208"/>
        <v>155.70999999999998</v>
      </c>
      <c r="V202" s="201" t="s">
        <v>347</v>
      </c>
      <c r="W202" s="30"/>
      <c r="X202" s="185"/>
      <c r="Y202" s="32"/>
      <c r="Z202" s="33"/>
      <c r="AA202" s="33"/>
      <c r="AB202" s="34"/>
      <c r="IU202"/>
    </row>
    <row r="203" spans="1:255" s="10" customFormat="1" ht="16.5" customHeight="1" hidden="1">
      <c r="A203" s="98" t="s">
        <v>348</v>
      </c>
      <c r="B203" s="99"/>
      <c r="C203" s="100">
        <f t="shared" si="201"/>
        <v>3337.600888</v>
      </c>
      <c r="D203" s="101">
        <f t="shared" si="202"/>
        <v>3269.8008879999998</v>
      </c>
      <c r="E203" s="102">
        <v>876.5323679999999</v>
      </c>
      <c r="F203" s="103">
        <v>2393.26852</v>
      </c>
      <c r="G203" s="104">
        <f t="shared" si="203"/>
        <v>22.8</v>
      </c>
      <c r="H203" s="104">
        <v>22.8</v>
      </c>
      <c r="I203" s="145"/>
      <c r="J203" s="146"/>
      <c r="K203" s="102">
        <f t="shared" si="204"/>
        <v>45</v>
      </c>
      <c r="L203" s="102"/>
      <c r="M203" s="147"/>
      <c r="N203" s="148">
        <v>45</v>
      </c>
      <c r="O203" s="149">
        <f t="shared" si="205"/>
        <v>67.8</v>
      </c>
      <c r="P203" s="150" t="s">
        <v>349</v>
      </c>
      <c r="Q203" s="197"/>
      <c r="R203" s="198"/>
      <c r="S203" s="199">
        <f>O203-Q203</f>
        <v>67.8</v>
      </c>
      <c r="T203" s="200"/>
      <c r="U203" s="183">
        <f t="shared" si="208"/>
        <v>0</v>
      </c>
      <c r="V203" s="201"/>
      <c r="W203" s="30"/>
      <c r="X203" s="185"/>
      <c r="Y203" s="32"/>
      <c r="Z203" s="33"/>
      <c r="AA203" s="33"/>
      <c r="AB203" s="34"/>
      <c r="IU203"/>
    </row>
    <row r="204" spans="1:255" s="10" customFormat="1" ht="16.5" customHeight="1" hidden="1">
      <c r="A204" s="98" t="s">
        <v>350</v>
      </c>
      <c r="B204" s="99">
        <f aca="true" t="shared" si="209" ref="B204:O204">SUM(B205:B206)</f>
        <v>467.68</v>
      </c>
      <c r="C204" s="100">
        <f t="shared" si="209"/>
        <v>10397.213028</v>
      </c>
      <c r="D204" s="101">
        <f t="shared" si="209"/>
        <v>5907.013027999999</v>
      </c>
      <c r="E204" s="102">
        <f t="shared" si="209"/>
        <v>1589.063748</v>
      </c>
      <c r="F204" s="103">
        <f t="shared" si="209"/>
        <v>4317.94928</v>
      </c>
      <c r="G204" s="104">
        <f t="shared" si="209"/>
        <v>870.1999999999999</v>
      </c>
      <c r="H204" s="104">
        <f t="shared" si="209"/>
        <v>45.2</v>
      </c>
      <c r="I204" s="145">
        <f t="shared" si="209"/>
        <v>125</v>
      </c>
      <c r="J204" s="146">
        <f t="shared" si="209"/>
        <v>700</v>
      </c>
      <c r="K204" s="102">
        <f t="shared" si="209"/>
        <v>3620</v>
      </c>
      <c r="L204" s="102">
        <f t="shared" si="209"/>
        <v>2310</v>
      </c>
      <c r="M204" s="147">
        <f t="shared" si="209"/>
        <v>90</v>
      </c>
      <c r="N204" s="148">
        <f t="shared" si="209"/>
        <v>1220</v>
      </c>
      <c r="O204" s="149">
        <f t="shared" si="209"/>
        <v>4275.200000000001</v>
      </c>
      <c r="P204" s="150"/>
      <c r="Q204" s="197">
        <f aca="true" t="shared" si="210" ref="Q204:T204">SUM(Q205:Q206)</f>
        <v>4319.61</v>
      </c>
      <c r="R204" s="198"/>
      <c r="S204" s="199">
        <f t="shared" si="210"/>
        <v>3450.4</v>
      </c>
      <c r="T204" s="200">
        <f t="shared" si="210"/>
        <v>3494.81</v>
      </c>
      <c r="U204" s="183">
        <f t="shared" si="208"/>
        <v>349.481</v>
      </c>
      <c r="V204" s="201"/>
      <c r="W204" s="30"/>
      <c r="X204" s="185"/>
      <c r="Y204" s="32"/>
      <c r="Z204" s="33"/>
      <c r="AA204" s="33"/>
      <c r="AB204" s="34"/>
      <c r="IU204"/>
    </row>
    <row r="205" spans="1:255" s="10" customFormat="1" ht="37.5" customHeight="1">
      <c r="A205" s="98" t="s">
        <v>351</v>
      </c>
      <c r="B205" s="99">
        <v>467.68</v>
      </c>
      <c r="C205" s="100">
        <f aca="true" t="shared" si="211" ref="C205:C209">SUM(D205,G205,K205)</f>
        <v>6517.007828</v>
      </c>
      <c r="D205" s="101">
        <f aca="true" t="shared" si="212" ref="D205:D209">SUM(E205:F205)</f>
        <v>3167.207828</v>
      </c>
      <c r="E205" s="102">
        <v>853.818828</v>
      </c>
      <c r="F205" s="103">
        <v>2313.389</v>
      </c>
      <c r="G205" s="104">
        <f aca="true" t="shared" si="213" ref="G205:G209">SUM(H205:J205)</f>
        <v>849.8</v>
      </c>
      <c r="H205" s="104">
        <v>24.8</v>
      </c>
      <c r="I205" s="145">
        <v>125</v>
      </c>
      <c r="J205" s="146">
        <v>700</v>
      </c>
      <c r="K205" s="102">
        <f aca="true" t="shared" si="214" ref="K205:K209">SUM(L205:N205)</f>
        <v>2500</v>
      </c>
      <c r="L205" s="102">
        <v>2310</v>
      </c>
      <c r="M205" s="147">
        <v>90</v>
      </c>
      <c r="N205" s="148">
        <v>100</v>
      </c>
      <c r="O205" s="149">
        <f t="shared" si="205"/>
        <v>3134.8</v>
      </c>
      <c r="P205" s="150" t="s">
        <v>352</v>
      </c>
      <c r="Q205" s="197">
        <v>4319.61</v>
      </c>
      <c r="R205" s="198" t="s">
        <v>353</v>
      </c>
      <c r="S205" s="199">
        <v>2310</v>
      </c>
      <c r="T205" s="200">
        <v>3494.81</v>
      </c>
      <c r="U205" s="183">
        <f t="shared" si="208"/>
        <v>349.481</v>
      </c>
      <c r="V205" s="201" t="s">
        <v>354</v>
      </c>
      <c r="W205" s="30"/>
      <c r="X205" s="185"/>
      <c r="Y205" s="32"/>
      <c r="Z205" s="33"/>
      <c r="AA205" s="33"/>
      <c r="AB205" s="34"/>
      <c r="IU205"/>
    </row>
    <row r="206" spans="1:255" s="10" customFormat="1" ht="16.5" customHeight="1" hidden="1">
      <c r="A206" s="98" t="s">
        <v>355</v>
      </c>
      <c r="B206" s="99"/>
      <c r="C206" s="100">
        <f t="shared" si="211"/>
        <v>3880.2052</v>
      </c>
      <c r="D206" s="101">
        <f t="shared" si="212"/>
        <v>2739.8052</v>
      </c>
      <c r="E206" s="102">
        <v>735.2449200000001</v>
      </c>
      <c r="F206" s="103">
        <v>2004.56028</v>
      </c>
      <c r="G206" s="104">
        <f t="shared" si="213"/>
        <v>20.4</v>
      </c>
      <c r="H206" s="104">
        <v>20.4</v>
      </c>
      <c r="I206" s="145"/>
      <c r="J206" s="146"/>
      <c r="K206" s="102">
        <f t="shared" si="214"/>
        <v>1120</v>
      </c>
      <c r="L206" s="102"/>
      <c r="M206" s="147"/>
      <c r="N206" s="148">
        <v>1120</v>
      </c>
      <c r="O206" s="149">
        <f t="shared" si="205"/>
        <v>1140.4</v>
      </c>
      <c r="P206" s="150" t="s">
        <v>356</v>
      </c>
      <c r="Q206" s="197"/>
      <c r="R206" s="198"/>
      <c r="S206" s="199">
        <f>O206-Q206</f>
        <v>1140.4</v>
      </c>
      <c r="T206" s="200"/>
      <c r="U206" s="183">
        <f t="shared" si="208"/>
        <v>0</v>
      </c>
      <c r="V206" s="201"/>
      <c r="W206" s="30"/>
      <c r="X206" s="185"/>
      <c r="Y206" s="32"/>
      <c r="Z206" s="33"/>
      <c r="AA206" s="33"/>
      <c r="AB206" s="34"/>
      <c r="IU206"/>
    </row>
    <row r="207" spans="1:255" s="10" customFormat="1" ht="16.5" customHeight="1" hidden="1">
      <c r="A207" s="98" t="s">
        <v>357</v>
      </c>
      <c r="B207" s="99">
        <f aca="true" t="shared" si="215" ref="B207:O207">SUM(B208:B209)</f>
        <v>16.3</v>
      </c>
      <c r="C207" s="100">
        <f t="shared" si="215"/>
        <v>7239.343776</v>
      </c>
      <c r="D207" s="101">
        <f t="shared" si="215"/>
        <v>4851.843776</v>
      </c>
      <c r="E207" s="102">
        <f t="shared" si="215"/>
        <v>1306.7277359999998</v>
      </c>
      <c r="F207" s="103">
        <f t="shared" si="215"/>
        <v>3545.11604</v>
      </c>
      <c r="G207" s="104">
        <f t="shared" si="215"/>
        <v>597.1999999999999</v>
      </c>
      <c r="H207" s="104">
        <f t="shared" si="215"/>
        <v>39</v>
      </c>
      <c r="I207" s="145">
        <f t="shared" si="215"/>
        <v>58.2</v>
      </c>
      <c r="J207" s="146">
        <f t="shared" si="215"/>
        <v>500</v>
      </c>
      <c r="K207" s="102">
        <f t="shared" si="215"/>
        <v>1790.3</v>
      </c>
      <c r="L207" s="102">
        <f t="shared" si="215"/>
        <v>1150</v>
      </c>
      <c r="M207" s="147">
        <f t="shared" si="215"/>
        <v>0</v>
      </c>
      <c r="N207" s="148">
        <f t="shared" si="215"/>
        <v>640.3</v>
      </c>
      <c r="O207" s="149">
        <f t="shared" si="215"/>
        <v>2329.3</v>
      </c>
      <c r="P207" s="150"/>
      <c r="Q207" s="197">
        <f aca="true" t="shared" si="216" ref="Q207:T207">SUM(Q208:Q209)</f>
        <v>1831.3</v>
      </c>
      <c r="R207" s="198"/>
      <c r="S207" s="199">
        <f t="shared" si="216"/>
        <v>1234.8</v>
      </c>
      <c r="T207" s="200">
        <f t="shared" si="216"/>
        <v>736.8</v>
      </c>
      <c r="U207" s="183">
        <f t="shared" si="208"/>
        <v>73.67999999999999</v>
      </c>
      <c r="V207" s="201"/>
      <c r="W207" s="30"/>
      <c r="X207" s="185"/>
      <c r="Y207" s="32"/>
      <c r="Z207" s="33"/>
      <c r="AA207" s="33"/>
      <c r="AB207" s="34"/>
      <c r="IU207"/>
    </row>
    <row r="208" spans="1:255" s="10" customFormat="1" ht="16.5" customHeight="1">
      <c r="A208" s="98" t="s">
        <v>358</v>
      </c>
      <c r="B208" s="99">
        <v>16.3</v>
      </c>
      <c r="C208" s="100">
        <f t="shared" si="211"/>
        <v>4552.0497399999995</v>
      </c>
      <c r="D208" s="101">
        <f t="shared" si="212"/>
        <v>2249.3497399999997</v>
      </c>
      <c r="E208" s="102">
        <v>606.3677399999999</v>
      </c>
      <c r="F208" s="103">
        <v>1642.982</v>
      </c>
      <c r="G208" s="104">
        <f t="shared" si="213"/>
        <v>577.4</v>
      </c>
      <c r="H208" s="104">
        <v>19.2</v>
      </c>
      <c r="I208" s="145">
        <v>58.2</v>
      </c>
      <c r="J208" s="146">
        <v>500</v>
      </c>
      <c r="K208" s="102">
        <f t="shared" si="214"/>
        <v>1725.3</v>
      </c>
      <c r="L208" s="102">
        <v>1150</v>
      </c>
      <c r="M208" s="147"/>
      <c r="N208" s="148">
        <v>575.3</v>
      </c>
      <c r="O208" s="149">
        <f aca="true" t="shared" si="217" ref="O208:O213">H208+J208+L208+N208</f>
        <v>2244.5</v>
      </c>
      <c r="P208" s="150" t="s">
        <v>359</v>
      </c>
      <c r="Q208" s="197">
        <v>1831.3</v>
      </c>
      <c r="R208" s="198" t="s">
        <v>360</v>
      </c>
      <c r="S208" s="199">
        <v>1150</v>
      </c>
      <c r="T208" s="200">
        <v>736.8</v>
      </c>
      <c r="U208" s="183">
        <f t="shared" si="208"/>
        <v>73.67999999999999</v>
      </c>
      <c r="V208" s="201" t="s">
        <v>361</v>
      </c>
      <c r="W208" s="30"/>
      <c r="X208" s="185"/>
      <c r="Y208" s="32"/>
      <c r="Z208" s="33"/>
      <c r="AA208" s="33"/>
      <c r="AB208" s="34"/>
      <c r="IU208"/>
    </row>
    <row r="209" spans="1:255" s="10" customFormat="1" ht="16.5" customHeight="1" hidden="1">
      <c r="A209" s="98" t="s">
        <v>362</v>
      </c>
      <c r="B209" s="99"/>
      <c r="C209" s="100">
        <f t="shared" si="211"/>
        <v>2687.2940360000002</v>
      </c>
      <c r="D209" s="101">
        <f t="shared" si="212"/>
        <v>2602.494036</v>
      </c>
      <c r="E209" s="102">
        <v>700.3599959999999</v>
      </c>
      <c r="F209" s="103">
        <v>1902.1340400000001</v>
      </c>
      <c r="G209" s="104">
        <f t="shared" si="213"/>
        <v>19.8</v>
      </c>
      <c r="H209" s="104">
        <v>19.8</v>
      </c>
      <c r="I209" s="145"/>
      <c r="J209" s="146"/>
      <c r="K209" s="102">
        <f t="shared" si="214"/>
        <v>65</v>
      </c>
      <c r="L209" s="102"/>
      <c r="M209" s="147"/>
      <c r="N209" s="148">
        <v>65</v>
      </c>
      <c r="O209" s="149">
        <f t="shared" si="217"/>
        <v>84.8</v>
      </c>
      <c r="P209" s="150" t="s">
        <v>363</v>
      </c>
      <c r="Q209" s="197"/>
      <c r="R209" s="198"/>
      <c r="S209" s="199">
        <f aca="true" t="shared" si="218" ref="S209:S213">O209-Q209</f>
        <v>84.8</v>
      </c>
      <c r="T209" s="200"/>
      <c r="U209" s="183">
        <f t="shared" si="208"/>
        <v>0</v>
      </c>
      <c r="V209" s="201"/>
      <c r="W209" s="30"/>
      <c r="X209" s="185"/>
      <c r="Y209" s="32"/>
      <c r="Z209" s="33"/>
      <c r="AA209" s="33"/>
      <c r="AB209" s="34"/>
      <c r="IU209"/>
    </row>
    <row r="210" spans="1:255" s="10" customFormat="1" ht="16.5" customHeight="1" hidden="1">
      <c r="A210" s="98" t="s">
        <v>364</v>
      </c>
      <c r="B210" s="99">
        <f aca="true" t="shared" si="219" ref="B210:O210">SUM(B211:B212)</f>
        <v>100</v>
      </c>
      <c r="C210" s="100">
        <f t="shared" si="219"/>
        <v>7365.424311999999</v>
      </c>
      <c r="D210" s="101">
        <f t="shared" si="219"/>
        <v>5448.624312</v>
      </c>
      <c r="E210" s="102">
        <f t="shared" si="219"/>
        <v>1466.879472</v>
      </c>
      <c r="F210" s="103">
        <f t="shared" si="219"/>
        <v>3981.7448399999994</v>
      </c>
      <c r="G210" s="104">
        <f t="shared" si="219"/>
        <v>841.8</v>
      </c>
      <c r="H210" s="104">
        <f t="shared" si="219"/>
        <v>39.8</v>
      </c>
      <c r="I210" s="145">
        <f t="shared" si="219"/>
        <v>102</v>
      </c>
      <c r="J210" s="146">
        <f t="shared" si="219"/>
        <v>700</v>
      </c>
      <c r="K210" s="102">
        <f t="shared" si="219"/>
        <v>1075</v>
      </c>
      <c r="L210" s="102">
        <f t="shared" si="219"/>
        <v>1000</v>
      </c>
      <c r="M210" s="147">
        <f t="shared" si="219"/>
        <v>20</v>
      </c>
      <c r="N210" s="148">
        <f t="shared" si="219"/>
        <v>55</v>
      </c>
      <c r="O210" s="149">
        <f t="shared" si="219"/>
        <v>1794.8</v>
      </c>
      <c r="P210" s="150"/>
      <c r="Q210" s="197">
        <f aca="true" t="shared" si="220" ref="Q210:T210">SUM(Q211:Q212)</f>
        <v>822.1</v>
      </c>
      <c r="R210" s="198"/>
      <c r="S210" s="199">
        <f t="shared" si="220"/>
        <v>1074.8</v>
      </c>
      <c r="T210" s="200">
        <f t="shared" si="220"/>
        <v>102.1</v>
      </c>
      <c r="U210" s="183">
        <f t="shared" si="208"/>
        <v>10.209999999999999</v>
      </c>
      <c r="V210" s="201"/>
      <c r="W210" s="30"/>
      <c r="X210" s="185"/>
      <c r="Y210" s="32"/>
      <c r="Z210" s="33"/>
      <c r="AA210" s="33"/>
      <c r="AB210" s="34"/>
      <c r="IU210"/>
    </row>
    <row r="211" spans="1:255" s="10" customFormat="1" ht="16.5" customHeight="1">
      <c r="A211" s="98" t="s">
        <v>365</v>
      </c>
      <c r="B211" s="99">
        <v>50</v>
      </c>
      <c r="C211" s="100">
        <f>SUM(D211,G211,K211)</f>
        <v>4117.921507999999</v>
      </c>
      <c r="D211" s="101">
        <f aca="true" t="shared" si="221" ref="D211:D213">SUM(E211:F211)</f>
        <v>2275.921508</v>
      </c>
      <c r="E211" s="102">
        <v>613.724508</v>
      </c>
      <c r="F211" s="103">
        <v>1662.197</v>
      </c>
      <c r="G211" s="104">
        <f aca="true" t="shared" si="222" ref="G211:G213">SUM(H211:J211)</f>
        <v>822</v>
      </c>
      <c r="H211" s="104">
        <v>20</v>
      </c>
      <c r="I211" s="145">
        <v>102</v>
      </c>
      <c r="J211" s="146">
        <v>700</v>
      </c>
      <c r="K211" s="102">
        <f>SUM(L211:N211)</f>
        <v>1020</v>
      </c>
      <c r="L211" s="102">
        <v>1000</v>
      </c>
      <c r="M211" s="147">
        <v>20</v>
      </c>
      <c r="N211" s="148"/>
      <c r="O211" s="149">
        <f t="shared" si="217"/>
        <v>1720</v>
      </c>
      <c r="P211" s="150" t="s">
        <v>366</v>
      </c>
      <c r="Q211" s="197">
        <v>822.1</v>
      </c>
      <c r="R211" s="198" t="s">
        <v>367</v>
      </c>
      <c r="S211" s="199">
        <v>1000</v>
      </c>
      <c r="T211" s="200">
        <v>102.1</v>
      </c>
      <c r="U211" s="183">
        <f t="shared" si="208"/>
        <v>10.209999999999999</v>
      </c>
      <c r="V211" s="201" t="s">
        <v>37</v>
      </c>
      <c r="W211" s="30"/>
      <c r="X211" s="185"/>
      <c r="Y211" s="32"/>
      <c r="Z211" s="33"/>
      <c r="AA211" s="33"/>
      <c r="AB211" s="34"/>
      <c r="IU211"/>
    </row>
    <row r="212" spans="1:255" s="10" customFormat="1" ht="16.5" customHeight="1" hidden="1">
      <c r="A212" s="98" t="s">
        <v>368</v>
      </c>
      <c r="B212" s="99">
        <v>50</v>
      </c>
      <c r="C212" s="100">
        <f>SUM(D212,G212,K212)</f>
        <v>3247.5028039999997</v>
      </c>
      <c r="D212" s="101">
        <f t="shared" si="221"/>
        <v>3172.7028039999996</v>
      </c>
      <c r="E212" s="102">
        <v>853.154964</v>
      </c>
      <c r="F212" s="103">
        <v>2319.5478399999997</v>
      </c>
      <c r="G212" s="104">
        <f t="shared" si="222"/>
        <v>19.8</v>
      </c>
      <c r="H212" s="104">
        <v>19.8</v>
      </c>
      <c r="I212" s="145"/>
      <c r="J212" s="146"/>
      <c r="K212" s="102">
        <f>SUM(L212:N212)</f>
        <v>55</v>
      </c>
      <c r="L212" s="102"/>
      <c r="M212" s="147"/>
      <c r="N212" s="148">
        <v>55</v>
      </c>
      <c r="O212" s="149">
        <f t="shared" si="217"/>
        <v>74.8</v>
      </c>
      <c r="P212" s="150" t="s">
        <v>369</v>
      </c>
      <c r="Q212" s="197"/>
      <c r="R212" s="198"/>
      <c r="S212" s="199">
        <f t="shared" si="218"/>
        <v>74.8</v>
      </c>
      <c r="T212" s="200"/>
      <c r="U212" s="183">
        <f t="shared" si="208"/>
        <v>0</v>
      </c>
      <c r="V212" s="201"/>
      <c r="W212" s="30"/>
      <c r="X212" s="185"/>
      <c r="Y212" s="32"/>
      <c r="Z212" s="33"/>
      <c r="AA212" s="33"/>
      <c r="AB212" s="34"/>
      <c r="IU212"/>
    </row>
    <row r="213" spans="1:255" s="10" customFormat="1" ht="16.5" customHeight="1" hidden="1">
      <c r="A213" s="98" t="s">
        <v>370</v>
      </c>
      <c r="B213" s="99"/>
      <c r="C213" s="100">
        <f aca="true" t="shared" si="223" ref="C213:C224">SUM(D213+G213+K213)</f>
        <v>646.281728</v>
      </c>
      <c r="D213" s="101">
        <f t="shared" si="221"/>
        <v>641.281728</v>
      </c>
      <c r="E213" s="102">
        <v>172.570728</v>
      </c>
      <c r="F213" s="103">
        <v>468.711</v>
      </c>
      <c r="G213" s="104">
        <f t="shared" si="222"/>
        <v>5</v>
      </c>
      <c r="H213" s="104">
        <v>5</v>
      </c>
      <c r="I213" s="145"/>
      <c r="J213" s="146"/>
      <c r="K213" s="102">
        <f>L213+M213+N213</f>
        <v>0</v>
      </c>
      <c r="L213" s="102"/>
      <c r="M213" s="147"/>
      <c r="N213" s="148"/>
      <c r="O213" s="149">
        <f t="shared" si="217"/>
        <v>5</v>
      </c>
      <c r="P213" s="150" t="s">
        <v>13</v>
      </c>
      <c r="Q213" s="197"/>
      <c r="R213" s="198"/>
      <c r="S213" s="199">
        <f t="shared" si="218"/>
        <v>5</v>
      </c>
      <c r="T213" s="200"/>
      <c r="U213" s="183">
        <f t="shared" si="208"/>
        <v>0</v>
      </c>
      <c r="V213" s="201"/>
      <c r="W213" s="30"/>
      <c r="X213" s="185"/>
      <c r="Y213" s="32"/>
      <c r="Z213" s="33"/>
      <c r="AA213" s="33"/>
      <c r="AB213" s="34"/>
      <c r="IU213"/>
    </row>
    <row r="214" spans="1:255" s="10" customFormat="1" ht="16.5" customHeight="1" hidden="1">
      <c r="A214" s="98" t="s">
        <v>371</v>
      </c>
      <c r="B214" s="99">
        <f aca="true" t="shared" si="224" ref="B214:O214">SUM(B215:B224)</f>
        <v>719.606</v>
      </c>
      <c r="C214" s="100">
        <f t="shared" si="224"/>
        <v>263803.51306143997</v>
      </c>
      <c r="D214" s="101">
        <f t="shared" si="224"/>
        <v>24014.77306144</v>
      </c>
      <c r="E214" s="102">
        <f t="shared" si="224"/>
        <v>6436.78962144</v>
      </c>
      <c r="F214" s="103">
        <f t="shared" si="224"/>
        <v>17577.98344</v>
      </c>
      <c r="G214" s="104">
        <f t="shared" si="224"/>
        <v>946.7400000000001</v>
      </c>
      <c r="H214" s="104">
        <f t="shared" si="224"/>
        <v>137.2</v>
      </c>
      <c r="I214" s="145">
        <f t="shared" si="224"/>
        <v>209.54000000000002</v>
      </c>
      <c r="J214" s="146">
        <f t="shared" si="224"/>
        <v>600</v>
      </c>
      <c r="K214" s="102">
        <f t="shared" si="224"/>
        <v>238842</v>
      </c>
      <c r="L214" s="102">
        <f t="shared" si="224"/>
        <v>0</v>
      </c>
      <c r="M214" s="147">
        <f t="shared" si="224"/>
        <v>238022</v>
      </c>
      <c r="N214" s="148">
        <f t="shared" si="224"/>
        <v>820</v>
      </c>
      <c r="O214" s="149">
        <f t="shared" si="224"/>
        <v>1557.2000000000003</v>
      </c>
      <c r="P214" s="150"/>
      <c r="Q214" s="197">
        <f aca="true" t="shared" si="225" ref="Q214:T214">SUM(Q215:Q224)</f>
        <v>1955</v>
      </c>
      <c r="R214" s="198"/>
      <c r="S214" s="199">
        <f t="shared" si="225"/>
        <v>479.8</v>
      </c>
      <c r="T214" s="200">
        <f t="shared" si="225"/>
        <v>877.6</v>
      </c>
      <c r="U214" s="183">
        <f t="shared" si="208"/>
        <v>87.76</v>
      </c>
      <c r="V214" s="201"/>
      <c r="W214" s="30"/>
      <c r="X214" s="185"/>
      <c r="Y214" s="32"/>
      <c r="Z214" s="33"/>
      <c r="AA214" s="33"/>
      <c r="AB214" s="34"/>
      <c r="IU214"/>
    </row>
    <row r="215" spans="1:255" s="10" customFormat="1" ht="16.5" customHeight="1">
      <c r="A215" s="98" t="s">
        <v>372</v>
      </c>
      <c r="B215" s="99">
        <v>590.6</v>
      </c>
      <c r="C215" s="100">
        <f t="shared" si="223"/>
        <v>87366.7446416</v>
      </c>
      <c r="D215" s="101">
        <f aca="true" t="shared" si="226" ref="D215:D224">SUM(E215+F215)</f>
        <v>1243.4346415999998</v>
      </c>
      <c r="E215" s="102">
        <v>318.19856159999995</v>
      </c>
      <c r="F215" s="103">
        <v>925.2360799999999</v>
      </c>
      <c r="G215" s="104">
        <f aca="true" t="shared" si="227" ref="G215:G224">SUM(H215+I215+J215)</f>
        <v>363.31</v>
      </c>
      <c r="H215" s="104">
        <v>13</v>
      </c>
      <c r="I215" s="145">
        <v>120.31</v>
      </c>
      <c r="J215" s="146">
        <v>230</v>
      </c>
      <c r="K215" s="102">
        <f aca="true" t="shared" si="228" ref="K215:K224">SUM(L215+M215+N215)</f>
        <v>85760</v>
      </c>
      <c r="L215" s="102"/>
      <c r="M215" s="147">
        <v>85760</v>
      </c>
      <c r="N215" s="148"/>
      <c r="O215" s="149">
        <f aca="true" t="shared" si="229" ref="O215:O224">H215+J215+L215+N215</f>
        <v>243</v>
      </c>
      <c r="P215" s="150" t="s">
        <v>37</v>
      </c>
      <c r="Q215" s="197">
        <v>450</v>
      </c>
      <c r="R215" s="198" t="s">
        <v>373</v>
      </c>
      <c r="S215" s="199"/>
      <c r="T215" s="200">
        <v>207</v>
      </c>
      <c r="U215" s="183">
        <f t="shared" si="208"/>
        <v>20.7</v>
      </c>
      <c r="V215" s="201" t="s">
        <v>374</v>
      </c>
      <c r="W215" s="30"/>
      <c r="X215" s="185"/>
      <c r="Y215" s="32"/>
      <c r="Z215" s="33"/>
      <c r="AA215" s="33"/>
      <c r="AB215" s="34"/>
      <c r="IU215"/>
    </row>
    <row r="216" spans="1:255" s="10" customFormat="1" ht="16.5" customHeight="1">
      <c r="A216" s="98" t="s">
        <v>375</v>
      </c>
      <c r="B216" s="99"/>
      <c r="C216" s="100">
        <f t="shared" si="223"/>
        <v>6676.497204</v>
      </c>
      <c r="D216" s="101">
        <f t="shared" si="226"/>
        <v>2852.677204</v>
      </c>
      <c r="E216" s="102">
        <v>766.6322039999999</v>
      </c>
      <c r="F216" s="103">
        <v>2086.045</v>
      </c>
      <c r="G216" s="104">
        <f t="shared" si="227"/>
        <v>123.82</v>
      </c>
      <c r="H216" s="104">
        <v>14.4</v>
      </c>
      <c r="I216" s="145">
        <v>39.42</v>
      </c>
      <c r="J216" s="146">
        <v>70</v>
      </c>
      <c r="K216" s="102">
        <f t="shared" si="228"/>
        <v>3700</v>
      </c>
      <c r="L216" s="102"/>
      <c r="M216" s="147">
        <v>3700</v>
      </c>
      <c r="N216" s="148"/>
      <c r="O216" s="149">
        <f t="shared" si="229"/>
        <v>84.4</v>
      </c>
      <c r="P216" s="150" t="s">
        <v>37</v>
      </c>
      <c r="Q216" s="197">
        <v>450</v>
      </c>
      <c r="R216" s="198" t="s">
        <v>376</v>
      </c>
      <c r="S216" s="199"/>
      <c r="T216" s="200">
        <v>365.6</v>
      </c>
      <c r="U216" s="183">
        <f t="shared" si="208"/>
        <v>36.56</v>
      </c>
      <c r="V216" s="201" t="s">
        <v>376</v>
      </c>
      <c r="W216" s="30"/>
      <c r="X216" s="185"/>
      <c r="Y216" s="32"/>
      <c r="Z216" s="33"/>
      <c r="AA216" s="33"/>
      <c r="AB216" s="34"/>
      <c r="IU216"/>
    </row>
    <row r="217" spans="1:255" s="10" customFormat="1" ht="16.5" customHeight="1" hidden="1">
      <c r="A217" s="98" t="s">
        <v>377</v>
      </c>
      <c r="B217" s="99"/>
      <c r="C217" s="100">
        <f t="shared" si="223"/>
        <v>124208.608448</v>
      </c>
      <c r="D217" s="101">
        <f t="shared" si="226"/>
        <v>422.688448</v>
      </c>
      <c r="E217" s="102">
        <v>113.759448</v>
      </c>
      <c r="F217" s="103">
        <v>308.929</v>
      </c>
      <c r="G217" s="104">
        <f t="shared" si="227"/>
        <v>35.92</v>
      </c>
      <c r="H217" s="104">
        <v>6</v>
      </c>
      <c r="I217" s="145">
        <v>29.92</v>
      </c>
      <c r="J217" s="146"/>
      <c r="K217" s="102">
        <f t="shared" si="228"/>
        <v>123750</v>
      </c>
      <c r="L217" s="102"/>
      <c r="M217" s="147">
        <v>123750</v>
      </c>
      <c r="N217" s="148"/>
      <c r="O217" s="149">
        <f t="shared" si="229"/>
        <v>6</v>
      </c>
      <c r="P217" s="150" t="s">
        <v>13</v>
      </c>
      <c r="Q217" s="197"/>
      <c r="R217" s="198"/>
      <c r="S217" s="199">
        <f aca="true" t="shared" si="230" ref="S217:S221">O217-Q217</f>
        <v>6</v>
      </c>
      <c r="T217" s="200"/>
      <c r="U217" s="183">
        <f t="shared" si="208"/>
        <v>0</v>
      </c>
      <c r="V217" s="201"/>
      <c r="W217" s="30"/>
      <c r="X217" s="185"/>
      <c r="Y217" s="32"/>
      <c r="Z217" s="33"/>
      <c r="AA217" s="33"/>
      <c r="AB217" s="34"/>
      <c r="IU217"/>
    </row>
    <row r="218" spans="1:255" s="10" customFormat="1" ht="16.5" customHeight="1">
      <c r="A218" s="98" t="s">
        <v>378</v>
      </c>
      <c r="B218" s="99"/>
      <c r="C218" s="100">
        <f t="shared" si="223"/>
        <v>2396.230856</v>
      </c>
      <c r="D218" s="101">
        <f t="shared" si="226"/>
        <v>2320.140856</v>
      </c>
      <c r="E218" s="102">
        <v>623.9188559999999</v>
      </c>
      <c r="F218" s="103">
        <v>1696.222</v>
      </c>
      <c r="G218" s="104">
        <f t="shared" si="227"/>
        <v>76.09</v>
      </c>
      <c r="H218" s="104">
        <v>16.2</v>
      </c>
      <c r="I218" s="145">
        <v>19.89</v>
      </c>
      <c r="J218" s="146">
        <v>40</v>
      </c>
      <c r="K218" s="102">
        <f t="shared" si="228"/>
        <v>0</v>
      </c>
      <c r="L218" s="102"/>
      <c r="M218" s="147"/>
      <c r="N218" s="148"/>
      <c r="O218" s="149">
        <f t="shared" si="229"/>
        <v>56.2</v>
      </c>
      <c r="P218" s="150" t="s">
        <v>37</v>
      </c>
      <c r="Q218" s="197">
        <v>100</v>
      </c>
      <c r="R218" s="198" t="s">
        <v>379</v>
      </c>
      <c r="S218" s="199"/>
      <c r="T218" s="200">
        <v>43.8</v>
      </c>
      <c r="U218" s="183">
        <f t="shared" si="208"/>
        <v>4.38</v>
      </c>
      <c r="V218" s="201" t="s">
        <v>37</v>
      </c>
      <c r="W218" s="30"/>
      <c r="X218" s="185"/>
      <c r="Y218" s="32"/>
      <c r="Z218" s="33"/>
      <c r="AA218" s="33"/>
      <c r="AB218" s="34"/>
      <c r="IU218"/>
    </row>
    <row r="219" spans="1:255" s="10" customFormat="1" ht="16.5" customHeight="1">
      <c r="A219" s="98" t="s">
        <v>380</v>
      </c>
      <c r="B219" s="99"/>
      <c r="C219" s="100">
        <f t="shared" si="223"/>
        <v>2886.9649879999997</v>
      </c>
      <c r="D219" s="101">
        <f t="shared" si="226"/>
        <v>2680.764988</v>
      </c>
      <c r="E219" s="102">
        <v>717.9670679999998</v>
      </c>
      <c r="F219" s="103">
        <v>1962.79792</v>
      </c>
      <c r="G219" s="104">
        <f t="shared" si="227"/>
        <v>106.2</v>
      </c>
      <c r="H219" s="104">
        <v>16.2</v>
      </c>
      <c r="I219" s="145"/>
      <c r="J219" s="146">
        <v>90</v>
      </c>
      <c r="K219" s="102">
        <f t="shared" si="228"/>
        <v>100</v>
      </c>
      <c r="L219" s="102"/>
      <c r="M219" s="147"/>
      <c r="N219" s="148">
        <v>100</v>
      </c>
      <c r="O219" s="149">
        <f t="shared" si="229"/>
        <v>206.2</v>
      </c>
      <c r="P219" s="150" t="s">
        <v>381</v>
      </c>
      <c r="Q219" s="197">
        <v>360</v>
      </c>
      <c r="R219" s="198" t="s">
        <v>382</v>
      </c>
      <c r="S219" s="199"/>
      <c r="T219" s="200">
        <v>153.8</v>
      </c>
      <c r="U219" s="183">
        <f t="shared" si="208"/>
        <v>15.38</v>
      </c>
      <c r="V219" s="201" t="s">
        <v>37</v>
      </c>
      <c r="W219" s="30"/>
      <c r="X219" s="185"/>
      <c r="Y219" s="32"/>
      <c r="Z219" s="33"/>
      <c r="AA219" s="33"/>
      <c r="AB219" s="34"/>
      <c r="IU219"/>
    </row>
    <row r="220" spans="1:255" s="10" customFormat="1" ht="16.5" customHeight="1" hidden="1">
      <c r="A220" s="98" t="s">
        <v>383</v>
      </c>
      <c r="B220" s="99"/>
      <c r="C220" s="100">
        <f t="shared" si="223"/>
        <v>1763.5257975999998</v>
      </c>
      <c r="D220" s="101">
        <f t="shared" si="226"/>
        <v>1683.9257976</v>
      </c>
      <c r="E220" s="102">
        <v>452.4551976000001</v>
      </c>
      <c r="F220" s="103">
        <v>1231.4705999999999</v>
      </c>
      <c r="G220" s="104">
        <f t="shared" si="227"/>
        <v>79.6</v>
      </c>
      <c r="H220" s="104">
        <v>9.6</v>
      </c>
      <c r="I220" s="145"/>
      <c r="J220" s="146">
        <v>70</v>
      </c>
      <c r="K220" s="102">
        <f t="shared" si="228"/>
        <v>0</v>
      </c>
      <c r="L220" s="102"/>
      <c r="M220" s="147"/>
      <c r="N220" s="148"/>
      <c r="O220" s="149">
        <f t="shared" si="229"/>
        <v>79.6</v>
      </c>
      <c r="P220" s="150" t="s">
        <v>37</v>
      </c>
      <c r="Q220" s="197">
        <v>70</v>
      </c>
      <c r="R220" s="198" t="s">
        <v>37</v>
      </c>
      <c r="S220" s="199">
        <f t="shared" si="230"/>
        <v>9.599999999999994</v>
      </c>
      <c r="T220" s="200"/>
      <c r="U220" s="183">
        <f t="shared" si="208"/>
        <v>0</v>
      </c>
      <c r="V220" s="201"/>
      <c r="W220" s="30"/>
      <c r="X220" s="185"/>
      <c r="Y220" s="32"/>
      <c r="Z220" s="33"/>
      <c r="AA220" s="33"/>
      <c r="AB220" s="34"/>
      <c r="IU220"/>
    </row>
    <row r="221" spans="1:255" s="10" customFormat="1" ht="16.5" customHeight="1" hidden="1">
      <c r="A221" s="98" t="s">
        <v>384</v>
      </c>
      <c r="B221" s="99"/>
      <c r="C221" s="100">
        <f t="shared" si="223"/>
        <v>652.51252</v>
      </c>
      <c r="D221" s="101">
        <f t="shared" si="226"/>
        <v>648.91252</v>
      </c>
      <c r="E221" s="102">
        <v>174.59951999999998</v>
      </c>
      <c r="F221" s="103">
        <v>474.313</v>
      </c>
      <c r="G221" s="104">
        <f t="shared" si="227"/>
        <v>3.6</v>
      </c>
      <c r="H221" s="104">
        <v>3.6</v>
      </c>
      <c r="I221" s="145"/>
      <c r="J221" s="146"/>
      <c r="K221" s="102">
        <f t="shared" si="228"/>
        <v>0</v>
      </c>
      <c r="L221" s="102"/>
      <c r="M221" s="147"/>
      <c r="N221" s="148"/>
      <c r="O221" s="149">
        <f t="shared" si="229"/>
        <v>3.6</v>
      </c>
      <c r="P221" s="150" t="s">
        <v>13</v>
      </c>
      <c r="Q221" s="197"/>
      <c r="R221" s="198"/>
      <c r="S221" s="199">
        <f t="shared" si="230"/>
        <v>3.6</v>
      </c>
      <c r="T221" s="200"/>
      <c r="U221" s="183">
        <f t="shared" si="208"/>
        <v>0</v>
      </c>
      <c r="V221" s="201"/>
      <c r="W221" s="30"/>
      <c r="X221" s="185"/>
      <c r="Y221" s="32"/>
      <c r="Z221" s="33"/>
      <c r="AA221" s="33"/>
      <c r="AB221" s="34"/>
      <c r="IU221"/>
    </row>
    <row r="222" spans="1:255" s="10" customFormat="1" ht="16.5" customHeight="1">
      <c r="A222" s="98" t="s">
        <v>385</v>
      </c>
      <c r="B222" s="99">
        <v>115.412</v>
      </c>
      <c r="C222" s="100">
        <f t="shared" si="223"/>
        <v>6689.955864</v>
      </c>
      <c r="D222" s="101">
        <f t="shared" si="226"/>
        <v>6649.755864</v>
      </c>
      <c r="E222" s="102">
        <v>1789.011864</v>
      </c>
      <c r="F222" s="103">
        <v>4860.744</v>
      </c>
      <c r="G222" s="104">
        <f t="shared" si="227"/>
        <v>40.2</v>
      </c>
      <c r="H222" s="104">
        <v>40.2</v>
      </c>
      <c r="I222" s="145"/>
      <c r="J222" s="146"/>
      <c r="K222" s="102">
        <f t="shared" si="228"/>
        <v>0</v>
      </c>
      <c r="L222" s="102"/>
      <c r="M222" s="147"/>
      <c r="N222" s="148"/>
      <c r="O222" s="149">
        <f t="shared" si="229"/>
        <v>40.2</v>
      </c>
      <c r="P222" s="150" t="s">
        <v>13</v>
      </c>
      <c r="Q222" s="197">
        <v>50</v>
      </c>
      <c r="R222" s="198" t="s">
        <v>386</v>
      </c>
      <c r="S222" s="199"/>
      <c r="T222" s="200">
        <v>9.8</v>
      </c>
      <c r="U222" s="183">
        <f t="shared" si="208"/>
        <v>0.9800000000000001</v>
      </c>
      <c r="V222" s="201" t="s">
        <v>37</v>
      </c>
      <c r="W222" s="30"/>
      <c r="X222" s="185"/>
      <c r="Y222" s="32"/>
      <c r="Z222" s="33"/>
      <c r="AA222" s="33"/>
      <c r="AB222" s="34"/>
      <c r="IU222"/>
    </row>
    <row r="223" spans="1:255" s="10" customFormat="1" ht="16.5" customHeight="1" hidden="1">
      <c r="A223" s="98" t="s">
        <v>387</v>
      </c>
      <c r="B223" s="99">
        <v>0.54</v>
      </c>
      <c r="C223" s="100">
        <f t="shared" si="223"/>
        <v>28241.9291904</v>
      </c>
      <c r="D223" s="101">
        <f t="shared" si="226"/>
        <v>2594.3291904000002</v>
      </c>
      <c r="E223" s="102">
        <v>696.4997904</v>
      </c>
      <c r="F223" s="103">
        <v>1897.8294</v>
      </c>
      <c r="G223" s="104">
        <f t="shared" si="227"/>
        <v>115.6</v>
      </c>
      <c r="H223" s="104">
        <v>15.6</v>
      </c>
      <c r="I223" s="145"/>
      <c r="J223" s="146">
        <v>100</v>
      </c>
      <c r="K223" s="102">
        <f t="shared" si="228"/>
        <v>25532</v>
      </c>
      <c r="L223" s="102"/>
      <c r="M223" s="147">
        <v>24812</v>
      </c>
      <c r="N223" s="148">
        <v>720</v>
      </c>
      <c r="O223" s="149">
        <f t="shared" si="229"/>
        <v>835.6</v>
      </c>
      <c r="P223" s="150" t="s">
        <v>388</v>
      </c>
      <c r="Q223" s="197">
        <v>375</v>
      </c>
      <c r="R223" s="198" t="s">
        <v>389</v>
      </c>
      <c r="S223" s="199">
        <f aca="true" t="shared" si="231" ref="S223:S230">O223-Q223</f>
        <v>460.6</v>
      </c>
      <c r="T223" s="200"/>
      <c r="U223" s="183">
        <f t="shared" si="208"/>
        <v>0</v>
      </c>
      <c r="V223" s="201"/>
      <c r="W223" s="30"/>
      <c r="X223" s="185"/>
      <c r="Y223" s="32"/>
      <c r="Z223" s="33"/>
      <c r="AA223" s="33"/>
      <c r="AB223" s="34"/>
      <c r="IU223"/>
    </row>
    <row r="224" spans="1:255" s="10" customFormat="1" ht="16.5" customHeight="1">
      <c r="A224" s="98" t="s">
        <v>390</v>
      </c>
      <c r="B224" s="99">
        <v>13.054</v>
      </c>
      <c r="C224" s="100">
        <f t="shared" si="223"/>
        <v>2920.54355184</v>
      </c>
      <c r="D224" s="101">
        <f t="shared" si="226"/>
        <v>2918.14355184</v>
      </c>
      <c r="E224" s="102">
        <v>783.74711184</v>
      </c>
      <c r="F224" s="103">
        <v>2134.39644</v>
      </c>
      <c r="G224" s="104">
        <f t="shared" si="227"/>
        <v>2.4</v>
      </c>
      <c r="H224" s="104">
        <v>2.4</v>
      </c>
      <c r="I224" s="145"/>
      <c r="J224" s="146"/>
      <c r="K224" s="102">
        <f t="shared" si="228"/>
        <v>0</v>
      </c>
      <c r="L224" s="102"/>
      <c r="M224" s="147"/>
      <c r="N224" s="148"/>
      <c r="O224" s="149">
        <f t="shared" si="229"/>
        <v>2.4</v>
      </c>
      <c r="P224" s="150" t="s">
        <v>13</v>
      </c>
      <c r="Q224" s="197">
        <v>100</v>
      </c>
      <c r="R224" s="198" t="s">
        <v>37</v>
      </c>
      <c r="S224" s="199"/>
      <c r="T224" s="200">
        <v>97.6</v>
      </c>
      <c r="U224" s="183">
        <f t="shared" si="208"/>
        <v>9.76</v>
      </c>
      <c r="V224" s="201" t="s">
        <v>37</v>
      </c>
      <c r="W224" s="30"/>
      <c r="X224" s="185"/>
      <c r="Y224" s="32"/>
      <c r="Z224" s="33"/>
      <c r="AA224" s="33"/>
      <c r="AB224" s="34"/>
      <c r="IU224"/>
    </row>
    <row r="225" spans="1:255" s="10" customFormat="1" ht="16.5" customHeight="1" hidden="1">
      <c r="A225" s="98" t="s">
        <v>391</v>
      </c>
      <c r="B225" s="99">
        <f aca="true" t="shared" si="232" ref="B225:O225">SUM(B226:B230)</f>
        <v>1317.69</v>
      </c>
      <c r="C225" s="100">
        <f t="shared" si="232"/>
        <v>16704.973112</v>
      </c>
      <c r="D225" s="101">
        <f t="shared" si="232"/>
        <v>6983.973112000001</v>
      </c>
      <c r="E225" s="102">
        <f t="shared" si="232"/>
        <v>1880.8941120000002</v>
      </c>
      <c r="F225" s="103">
        <f t="shared" si="232"/>
        <v>5103.079000000001</v>
      </c>
      <c r="G225" s="104">
        <f t="shared" si="232"/>
        <v>400</v>
      </c>
      <c r="H225" s="104">
        <f t="shared" si="232"/>
        <v>44</v>
      </c>
      <c r="I225" s="145">
        <f t="shared" si="232"/>
        <v>0</v>
      </c>
      <c r="J225" s="146">
        <f t="shared" si="232"/>
        <v>356</v>
      </c>
      <c r="K225" s="102">
        <f t="shared" si="232"/>
        <v>9321</v>
      </c>
      <c r="L225" s="102">
        <f t="shared" si="232"/>
        <v>1271</v>
      </c>
      <c r="M225" s="147">
        <f t="shared" si="232"/>
        <v>8050</v>
      </c>
      <c r="N225" s="148">
        <f t="shared" si="232"/>
        <v>0</v>
      </c>
      <c r="O225" s="149">
        <f t="shared" si="232"/>
        <v>400</v>
      </c>
      <c r="P225" s="150"/>
      <c r="Q225" s="197">
        <f aca="true" t="shared" si="233" ref="Q225:T225">SUM(Q226:Q230)</f>
        <v>2839</v>
      </c>
      <c r="R225" s="198"/>
      <c r="S225" s="199">
        <f t="shared" si="233"/>
        <v>13</v>
      </c>
      <c r="T225" s="200">
        <f t="shared" si="233"/>
        <v>2452</v>
      </c>
      <c r="U225" s="183">
        <f t="shared" si="208"/>
        <v>245.2</v>
      </c>
      <c r="V225" s="201"/>
      <c r="W225" s="30"/>
      <c r="X225" s="185"/>
      <c r="Y225" s="32"/>
      <c r="Z225" s="33"/>
      <c r="AA225" s="33"/>
      <c r="AB225" s="34"/>
      <c r="IU225"/>
    </row>
    <row r="226" spans="1:255" s="10" customFormat="1" ht="16.5" customHeight="1">
      <c r="A226" s="98" t="s">
        <v>392</v>
      </c>
      <c r="B226" s="99">
        <v>1317.69</v>
      </c>
      <c r="C226" s="100">
        <f aca="true" t="shared" si="234" ref="C226:C230">SUM(D226+G226+K226)</f>
        <v>9560.263336</v>
      </c>
      <c r="D226" s="101">
        <f aca="true" t="shared" si="235" ref="D226:D230">E226+F226</f>
        <v>902.263336</v>
      </c>
      <c r="E226" s="102">
        <v>243.708336</v>
      </c>
      <c r="F226" s="103">
        <v>658.555</v>
      </c>
      <c r="G226" s="104">
        <f aca="true" t="shared" si="236" ref="G226:G230">SUM(H226:J226)</f>
        <v>387</v>
      </c>
      <c r="H226" s="104">
        <v>31</v>
      </c>
      <c r="I226" s="145"/>
      <c r="J226" s="146">
        <v>356</v>
      </c>
      <c r="K226" s="102">
        <f aca="true" t="shared" si="237" ref="K226:K230">L226+M226+N226</f>
        <v>8271</v>
      </c>
      <c r="L226" s="102">
        <v>1271</v>
      </c>
      <c r="M226" s="147">
        <v>7000</v>
      </c>
      <c r="N226" s="148"/>
      <c r="O226" s="149">
        <v>387</v>
      </c>
      <c r="P226" s="150" t="s">
        <v>393</v>
      </c>
      <c r="Q226" s="197">
        <v>2839</v>
      </c>
      <c r="R226" s="198" t="s">
        <v>394</v>
      </c>
      <c r="S226" s="199"/>
      <c r="T226" s="200">
        <v>2452</v>
      </c>
      <c r="U226" s="183">
        <f t="shared" si="208"/>
        <v>245.2</v>
      </c>
      <c r="V226" s="201" t="s">
        <v>395</v>
      </c>
      <c r="W226" s="30"/>
      <c r="X226" s="185"/>
      <c r="Y226" s="32"/>
      <c r="Z226" s="33"/>
      <c r="AA226" s="33"/>
      <c r="AB226" s="34"/>
      <c r="IU226"/>
    </row>
    <row r="227" spans="1:255" s="10" customFormat="1" ht="16.5" customHeight="1" hidden="1">
      <c r="A227" s="98" t="s">
        <v>396</v>
      </c>
      <c r="B227" s="99"/>
      <c r="C227" s="100">
        <f t="shared" si="234"/>
        <v>2183.699868</v>
      </c>
      <c r="D227" s="101">
        <f t="shared" si="235"/>
        <v>2183.699868</v>
      </c>
      <c r="E227" s="102">
        <v>587.498868</v>
      </c>
      <c r="F227" s="103">
        <v>1596.201</v>
      </c>
      <c r="G227" s="104">
        <f t="shared" si="236"/>
        <v>0</v>
      </c>
      <c r="H227" s="104"/>
      <c r="I227" s="145"/>
      <c r="J227" s="146"/>
      <c r="K227" s="102">
        <f t="shared" si="237"/>
        <v>0</v>
      </c>
      <c r="L227" s="102"/>
      <c r="M227" s="147"/>
      <c r="N227" s="148"/>
      <c r="O227" s="149">
        <f aca="true" t="shared" si="238" ref="O227:O230">H227+J227+L227+N227</f>
        <v>0</v>
      </c>
      <c r="P227" s="150"/>
      <c r="Q227" s="197"/>
      <c r="R227" s="198"/>
      <c r="S227" s="199">
        <f t="shared" si="231"/>
        <v>0</v>
      </c>
      <c r="T227" s="200">
        <v>0</v>
      </c>
      <c r="U227" s="183">
        <f t="shared" si="208"/>
        <v>0</v>
      </c>
      <c r="V227" s="201"/>
      <c r="W227" s="30"/>
      <c r="X227" s="185"/>
      <c r="Y227" s="32"/>
      <c r="Z227" s="33"/>
      <c r="AA227" s="33"/>
      <c r="AB227" s="34"/>
      <c r="IU227"/>
    </row>
    <row r="228" spans="1:255" s="10" customFormat="1" ht="16.5" customHeight="1" hidden="1">
      <c r="A228" s="98" t="s">
        <v>397</v>
      </c>
      <c r="B228" s="99"/>
      <c r="C228" s="100">
        <f t="shared" si="234"/>
        <v>4227.956304</v>
      </c>
      <c r="D228" s="101">
        <f t="shared" si="235"/>
        <v>3194.9563040000003</v>
      </c>
      <c r="E228" s="102">
        <v>858.3173040000001</v>
      </c>
      <c r="F228" s="103">
        <v>2336.639</v>
      </c>
      <c r="G228" s="104">
        <f t="shared" si="236"/>
        <v>13</v>
      </c>
      <c r="H228" s="104">
        <v>13</v>
      </c>
      <c r="I228" s="145"/>
      <c r="J228" s="146"/>
      <c r="K228" s="102">
        <f t="shared" si="237"/>
        <v>1020</v>
      </c>
      <c r="L228" s="102"/>
      <c r="M228" s="147">
        <v>1020</v>
      </c>
      <c r="N228" s="148"/>
      <c r="O228" s="149">
        <f t="shared" si="238"/>
        <v>13</v>
      </c>
      <c r="P228" s="150" t="s">
        <v>13</v>
      </c>
      <c r="Q228" s="197"/>
      <c r="R228" s="198"/>
      <c r="S228" s="199">
        <f t="shared" si="231"/>
        <v>13</v>
      </c>
      <c r="T228" s="200"/>
      <c r="U228" s="183">
        <f t="shared" si="208"/>
        <v>0</v>
      </c>
      <c r="V228" s="201"/>
      <c r="W228" s="30"/>
      <c r="X228" s="185"/>
      <c r="Y228" s="32"/>
      <c r="Z228" s="33"/>
      <c r="AA228" s="33"/>
      <c r="AB228" s="34"/>
      <c r="IU228"/>
    </row>
    <row r="229" spans="1:255" s="10" customFormat="1" ht="16.5" customHeight="1" hidden="1">
      <c r="A229" s="98" t="s">
        <v>398</v>
      </c>
      <c r="B229" s="99"/>
      <c r="C229" s="100">
        <f t="shared" si="234"/>
        <v>0</v>
      </c>
      <c r="D229" s="101">
        <f t="shared" si="235"/>
        <v>0</v>
      </c>
      <c r="E229" s="102"/>
      <c r="F229" s="103"/>
      <c r="G229" s="104">
        <f t="shared" si="236"/>
        <v>0</v>
      </c>
      <c r="H229" s="104"/>
      <c r="I229" s="145"/>
      <c r="J229" s="146"/>
      <c r="K229" s="102">
        <f t="shared" si="237"/>
        <v>0</v>
      </c>
      <c r="L229" s="102"/>
      <c r="M229" s="147"/>
      <c r="N229" s="148"/>
      <c r="O229" s="149">
        <f t="shared" si="238"/>
        <v>0</v>
      </c>
      <c r="P229" s="150"/>
      <c r="Q229" s="197"/>
      <c r="R229" s="198"/>
      <c r="S229" s="199">
        <f t="shared" si="231"/>
        <v>0</v>
      </c>
      <c r="T229" s="200">
        <v>0</v>
      </c>
      <c r="U229" s="183">
        <f t="shared" si="208"/>
        <v>0</v>
      </c>
      <c r="V229" s="201"/>
      <c r="W229" s="30"/>
      <c r="X229" s="185"/>
      <c r="Y229" s="32"/>
      <c r="Z229" s="33"/>
      <c r="AA229" s="33"/>
      <c r="AB229" s="34"/>
      <c r="IU229"/>
    </row>
    <row r="230" spans="1:255" s="10" customFormat="1" ht="16.5" customHeight="1" hidden="1">
      <c r="A230" s="98" t="s">
        <v>399</v>
      </c>
      <c r="B230" s="99"/>
      <c r="C230" s="100">
        <f t="shared" si="234"/>
        <v>733.053604</v>
      </c>
      <c r="D230" s="101">
        <f t="shared" si="235"/>
        <v>703.053604</v>
      </c>
      <c r="E230" s="102">
        <v>191.36960399999998</v>
      </c>
      <c r="F230" s="103">
        <v>511.684</v>
      </c>
      <c r="G230" s="104">
        <f t="shared" si="236"/>
        <v>0</v>
      </c>
      <c r="H230" s="104"/>
      <c r="I230" s="145"/>
      <c r="J230" s="146"/>
      <c r="K230" s="102">
        <f t="shared" si="237"/>
        <v>30</v>
      </c>
      <c r="L230" s="102"/>
      <c r="M230" s="147">
        <v>30</v>
      </c>
      <c r="N230" s="148"/>
      <c r="O230" s="149">
        <f t="shared" si="238"/>
        <v>0</v>
      </c>
      <c r="P230" s="150"/>
      <c r="Q230" s="197"/>
      <c r="R230" s="198"/>
      <c r="S230" s="199">
        <f t="shared" si="231"/>
        <v>0</v>
      </c>
      <c r="T230" s="200">
        <v>0</v>
      </c>
      <c r="U230" s="183">
        <f t="shared" si="208"/>
        <v>0</v>
      </c>
      <c r="V230" s="201"/>
      <c r="W230" s="30"/>
      <c r="X230" s="185"/>
      <c r="Y230" s="32"/>
      <c r="Z230" s="33"/>
      <c r="AA230" s="33"/>
      <c r="AB230" s="34"/>
      <c r="IU230"/>
    </row>
    <row r="231" spans="1:255" s="10" customFormat="1" ht="16.5" customHeight="1" hidden="1">
      <c r="A231" s="98" t="s">
        <v>400</v>
      </c>
      <c r="B231" s="99">
        <f aca="true" t="shared" si="239" ref="B231:O231">SUM(B232:B237)</f>
        <v>1052.842</v>
      </c>
      <c r="C231" s="100">
        <f t="shared" si="239"/>
        <v>12979.483112800002</v>
      </c>
      <c r="D231" s="101">
        <f t="shared" si="239"/>
        <v>8954.2831128</v>
      </c>
      <c r="E231" s="102">
        <f t="shared" si="239"/>
        <v>2149.5547128000003</v>
      </c>
      <c r="F231" s="103">
        <f t="shared" si="239"/>
        <v>6804.728399999999</v>
      </c>
      <c r="G231" s="104">
        <f t="shared" si="239"/>
        <v>545.2</v>
      </c>
      <c r="H231" s="104">
        <f t="shared" si="239"/>
        <v>45.2</v>
      </c>
      <c r="I231" s="145">
        <f t="shared" si="239"/>
        <v>0</v>
      </c>
      <c r="J231" s="146">
        <f t="shared" si="239"/>
        <v>500</v>
      </c>
      <c r="K231" s="102">
        <f t="shared" si="239"/>
        <v>3480</v>
      </c>
      <c r="L231" s="102">
        <f t="shared" si="239"/>
        <v>0</v>
      </c>
      <c r="M231" s="147">
        <f t="shared" si="239"/>
        <v>2880</v>
      </c>
      <c r="N231" s="148">
        <f t="shared" si="239"/>
        <v>600</v>
      </c>
      <c r="O231" s="149">
        <f t="shared" si="239"/>
        <v>1145.2</v>
      </c>
      <c r="P231" s="150"/>
      <c r="Q231" s="197">
        <f aca="true" t="shared" si="240" ref="Q231:T231">SUM(Q232:Q237)</f>
        <v>740</v>
      </c>
      <c r="R231" s="198"/>
      <c r="S231" s="199">
        <f t="shared" si="240"/>
        <v>529.2</v>
      </c>
      <c r="T231" s="200">
        <f t="shared" si="240"/>
        <v>124</v>
      </c>
      <c r="U231" s="183">
        <f t="shared" si="208"/>
        <v>12.4</v>
      </c>
      <c r="V231" s="201"/>
      <c r="W231" s="30"/>
      <c r="X231" s="185"/>
      <c r="Y231" s="32"/>
      <c r="Z231" s="33"/>
      <c r="AA231" s="33"/>
      <c r="AB231" s="34"/>
      <c r="IU231"/>
    </row>
    <row r="232" spans="1:255" s="10" customFormat="1" ht="16.5" customHeight="1" hidden="1">
      <c r="A232" s="98" t="s">
        <v>401</v>
      </c>
      <c r="B232" s="99"/>
      <c r="C232" s="100">
        <f aca="true" t="shared" si="241" ref="C232:C237">SUM(D232+G232+K232)</f>
        <v>5207.44372</v>
      </c>
      <c r="D232" s="101">
        <f aca="true" t="shared" si="242" ref="D232:D237">E232+F232</f>
        <v>1221.44372</v>
      </c>
      <c r="E232" s="102">
        <v>326.72328000000005</v>
      </c>
      <c r="F232" s="103">
        <v>894.7204399999999</v>
      </c>
      <c r="G232" s="104">
        <f aca="true" t="shared" si="243" ref="G232:G237">SUM(H232:J232)</f>
        <v>506</v>
      </c>
      <c r="H232" s="104">
        <v>6</v>
      </c>
      <c r="I232" s="145"/>
      <c r="J232" s="146">
        <v>500</v>
      </c>
      <c r="K232" s="102">
        <f aca="true" t="shared" si="244" ref="K232:K237">L232+M232+N232</f>
        <v>3480</v>
      </c>
      <c r="L232" s="102"/>
      <c r="M232" s="147">
        <v>2880</v>
      </c>
      <c r="N232" s="148">
        <v>600</v>
      </c>
      <c r="O232" s="149">
        <f aca="true" t="shared" si="245" ref="O232:O237">H232+J232+L232+N232</f>
        <v>1106</v>
      </c>
      <c r="P232" s="150" t="s">
        <v>402</v>
      </c>
      <c r="Q232" s="197">
        <v>600</v>
      </c>
      <c r="R232" s="198" t="s">
        <v>403</v>
      </c>
      <c r="S232" s="199">
        <f aca="true" t="shared" si="246" ref="S232:S234">O232-Q232</f>
        <v>506</v>
      </c>
      <c r="T232" s="200"/>
      <c r="U232" s="183">
        <f t="shared" si="208"/>
        <v>0</v>
      </c>
      <c r="V232" s="201"/>
      <c r="W232" s="30"/>
      <c r="X232" s="185"/>
      <c r="Y232" s="32"/>
      <c r="Z232" s="33"/>
      <c r="AA232" s="33"/>
      <c r="AB232" s="34"/>
      <c r="IU232"/>
    </row>
    <row r="233" spans="1:255" s="10" customFormat="1" ht="16.5" customHeight="1" hidden="1">
      <c r="A233" s="98" t="s">
        <v>404</v>
      </c>
      <c r="B233" s="99"/>
      <c r="C233" s="100">
        <f t="shared" si="241"/>
        <v>616.495884</v>
      </c>
      <c r="D233" s="101">
        <f t="shared" si="242"/>
        <v>611.495884</v>
      </c>
      <c r="E233" s="102">
        <v>164.440884</v>
      </c>
      <c r="F233" s="103">
        <v>447.055</v>
      </c>
      <c r="G233" s="104">
        <f t="shared" si="243"/>
        <v>5</v>
      </c>
      <c r="H233" s="104">
        <v>5</v>
      </c>
      <c r="I233" s="145"/>
      <c r="J233" s="146"/>
      <c r="K233" s="102">
        <f t="shared" si="244"/>
        <v>0</v>
      </c>
      <c r="L233" s="102"/>
      <c r="M233" s="147"/>
      <c r="N233" s="148"/>
      <c r="O233" s="149">
        <f t="shared" si="245"/>
        <v>5</v>
      </c>
      <c r="P233" s="150" t="s">
        <v>13</v>
      </c>
      <c r="Q233" s="197"/>
      <c r="R233" s="198"/>
      <c r="S233" s="199">
        <f t="shared" si="246"/>
        <v>5</v>
      </c>
      <c r="T233" s="200"/>
      <c r="U233" s="183">
        <f t="shared" si="208"/>
        <v>0</v>
      </c>
      <c r="V233" s="201"/>
      <c r="W233" s="30"/>
      <c r="X233" s="185"/>
      <c r="Y233" s="32"/>
      <c r="Z233" s="33"/>
      <c r="AA233" s="33"/>
      <c r="AB233" s="34"/>
      <c r="IU233"/>
    </row>
    <row r="234" spans="1:255" s="10" customFormat="1" ht="16.5" customHeight="1" hidden="1">
      <c r="A234" s="98" t="s">
        <v>405</v>
      </c>
      <c r="B234" s="99">
        <v>8.9</v>
      </c>
      <c r="C234" s="100">
        <f t="shared" si="241"/>
        <v>3613.089016</v>
      </c>
      <c r="D234" s="101">
        <f t="shared" si="242"/>
        <v>3596.089016</v>
      </c>
      <c r="E234" s="102">
        <v>826.915416</v>
      </c>
      <c r="F234" s="103">
        <v>2769.1736</v>
      </c>
      <c r="G234" s="104">
        <f t="shared" si="243"/>
        <v>17</v>
      </c>
      <c r="H234" s="104">
        <v>17</v>
      </c>
      <c r="I234" s="145"/>
      <c r="J234" s="146"/>
      <c r="K234" s="102">
        <f t="shared" si="244"/>
        <v>0</v>
      </c>
      <c r="L234" s="102"/>
      <c r="M234" s="147"/>
      <c r="N234" s="148"/>
      <c r="O234" s="149">
        <f t="shared" si="245"/>
        <v>17</v>
      </c>
      <c r="P234" s="150" t="s">
        <v>13</v>
      </c>
      <c r="Q234" s="197"/>
      <c r="R234" s="198"/>
      <c r="S234" s="199">
        <f t="shared" si="246"/>
        <v>17</v>
      </c>
      <c r="T234" s="200"/>
      <c r="U234" s="183">
        <f t="shared" si="208"/>
        <v>0</v>
      </c>
      <c r="V234" s="201"/>
      <c r="W234" s="30"/>
      <c r="X234" s="185"/>
      <c r="Y234" s="32"/>
      <c r="Z234" s="33"/>
      <c r="AA234" s="33"/>
      <c r="AB234" s="34"/>
      <c r="IU234"/>
    </row>
    <row r="235" spans="1:255" s="10" customFormat="1" ht="16.5" customHeight="1">
      <c r="A235" s="98" t="s">
        <v>406</v>
      </c>
      <c r="B235" s="99"/>
      <c r="C235" s="100">
        <f t="shared" si="241"/>
        <v>2098.35536</v>
      </c>
      <c r="D235" s="101">
        <f t="shared" si="242"/>
        <v>2082.35536</v>
      </c>
      <c r="E235" s="102">
        <v>559.17336</v>
      </c>
      <c r="F235" s="103">
        <v>1523.182</v>
      </c>
      <c r="G235" s="104">
        <f t="shared" si="243"/>
        <v>16</v>
      </c>
      <c r="H235" s="104">
        <v>16</v>
      </c>
      <c r="I235" s="145"/>
      <c r="J235" s="146"/>
      <c r="K235" s="102">
        <f t="shared" si="244"/>
        <v>0</v>
      </c>
      <c r="L235" s="102"/>
      <c r="M235" s="147"/>
      <c r="N235" s="148"/>
      <c r="O235" s="149">
        <f t="shared" si="245"/>
        <v>16</v>
      </c>
      <c r="P235" s="150" t="s">
        <v>13</v>
      </c>
      <c r="Q235" s="197">
        <v>40</v>
      </c>
      <c r="R235" s="198" t="s">
        <v>37</v>
      </c>
      <c r="S235" s="199"/>
      <c r="T235" s="200">
        <v>24</v>
      </c>
      <c r="U235" s="183">
        <f t="shared" si="208"/>
        <v>2.4</v>
      </c>
      <c r="V235" s="201" t="s">
        <v>37</v>
      </c>
      <c r="W235" s="30"/>
      <c r="X235" s="185"/>
      <c r="Y235" s="32"/>
      <c r="Z235" s="33"/>
      <c r="AA235" s="33"/>
      <c r="AB235" s="34"/>
      <c r="IU235"/>
    </row>
    <row r="236" spans="1:255" s="10" customFormat="1" ht="16.5" customHeight="1">
      <c r="A236" s="98" t="s">
        <v>407</v>
      </c>
      <c r="B236" s="99"/>
      <c r="C236" s="100">
        <f t="shared" si="241"/>
        <v>162.73094400000002</v>
      </c>
      <c r="D236" s="101">
        <f t="shared" si="242"/>
        <v>162.73094400000002</v>
      </c>
      <c r="E236" s="102">
        <v>33.459264000000005</v>
      </c>
      <c r="F236" s="103">
        <v>129.27168</v>
      </c>
      <c r="G236" s="104">
        <f t="shared" si="243"/>
        <v>0</v>
      </c>
      <c r="H236" s="104"/>
      <c r="I236" s="145"/>
      <c r="J236" s="146"/>
      <c r="K236" s="102">
        <f t="shared" si="244"/>
        <v>0</v>
      </c>
      <c r="L236" s="102"/>
      <c r="M236" s="147"/>
      <c r="N236" s="148"/>
      <c r="O236" s="149">
        <f t="shared" si="245"/>
        <v>0</v>
      </c>
      <c r="P236" s="150" t="s">
        <v>13</v>
      </c>
      <c r="Q236" s="197">
        <v>100</v>
      </c>
      <c r="R236" s="198" t="s">
        <v>37</v>
      </c>
      <c r="S236" s="199"/>
      <c r="T236" s="200">
        <v>100</v>
      </c>
      <c r="U236" s="183">
        <f t="shared" si="208"/>
        <v>10</v>
      </c>
      <c r="V236" s="201" t="s">
        <v>37</v>
      </c>
      <c r="W236" s="30"/>
      <c r="X236" s="185"/>
      <c r="Y236" s="32"/>
      <c r="Z236" s="33"/>
      <c r="AA236" s="33"/>
      <c r="AB236" s="34"/>
      <c r="IU236"/>
    </row>
    <row r="237" spans="1:255" s="10" customFormat="1" ht="16.5" customHeight="1" hidden="1">
      <c r="A237" s="98" t="s">
        <v>408</v>
      </c>
      <c r="B237" s="99">
        <v>1043.942</v>
      </c>
      <c r="C237" s="100">
        <f t="shared" si="241"/>
        <v>1281.3681888000003</v>
      </c>
      <c r="D237" s="101">
        <f t="shared" si="242"/>
        <v>1280.1681888000003</v>
      </c>
      <c r="E237" s="102">
        <v>238.84250880000002</v>
      </c>
      <c r="F237" s="103">
        <v>1041.3256800000001</v>
      </c>
      <c r="G237" s="104">
        <f t="shared" si="243"/>
        <v>1.2</v>
      </c>
      <c r="H237" s="104">
        <v>1.2</v>
      </c>
      <c r="I237" s="145"/>
      <c r="J237" s="146"/>
      <c r="K237" s="102">
        <f t="shared" si="244"/>
        <v>0</v>
      </c>
      <c r="L237" s="102"/>
      <c r="M237" s="147"/>
      <c r="N237" s="148"/>
      <c r="O237" s="149">
        <f t="shared" si="245"/>
        <v>1.2</v>
      </c>
      <c r="P237" s="150" t="s">
        <v>13</v>
      </c>
      <c r="Q237" s="197"/>
      <c r="R237" s="198"/>
      <c r="S237" s="199">
        <f>O237-Q237</f>
        <v>1.2</v>
      </c>
      <c r="T237" s="200"/>
      <c r="U237" s="183">
        <f t="shared" si="208"/>
        <v>0</v>
      </c>
      <c r="V237" s="201" t="s">
        <v>37</v>
      </c>
      <c r="W237" s="30"/>
      <c r="X237" s="185"/>
      <c r="Y237" s="32"/>
      <c r="Z237" s="33"/>
      <c r="AA237" s="33"/>
      <c r="AB237" s="34"/>
      <c r="IU237"/>
    </row>
    <row r="238" spans="1:255" s="10" customFormat="1" ht="16.5" customHeight="1" hidden="1">
      <c r="A238" s="98" t="s">
        <v>409</v>
      </c>
      <c r="B238" s="99">
        <f aca="true" t="shared" si="247" ref="B238:O238">SUM(B239:B244)</f>
        <v>0.3</v>
      </c>
      <c r="C238" s="100">
        <f t="shared" si="247"/>
        <v>23874.0243752</v>
      </c>
      <c r="D238" s="101">
        <f t="shared" si="247"/>
        <v>13151.0343752</v>
      </c>
      <c r="E238" s="102">
        <f t="shared" si="247"/>
        <v>3529.0932552000004</v>
      </c>
      <c r="F238" s="103">
        <f t="shared" si="247"/>
        <v>9621.94112</v>
      </c>
      <c r="G238" s="104">
        <f t="shared" si="247"/>
        <v>1302.49</v>
      </c>
      <c r="H238" s="104">
        <f t="shared" si="247"/>
        <v>56.199999999999996</v>
      </c>
      <c r="I238" s="145">
        <f t="shared" si="247"/>
        <v>56.29</v>
      </c>
      <c r="J238" s="146">
        <f t="shared" si="247"/>
        <v>1190</v>
      </c>
      <c r="K238" s="102">
        <f t="shared" si="247"/>
        <v>9420.5</v>
      </c>
      <c r="L238" s="102">
        <f t="shared" si="247"/>
        <v>0</v>
      </c>
      <c r="M238" s="147">
        <f t="shared" si="247"/>
        <v>9410.5</v>
      </c>
      <c r="N238" s="148">
        <f t="shared" si="247"/>
        <v>10</v>
      </c>
      <c r="O238" s="149">
        <f t="shared" si="247"/>
        <v>1256.1999999999998</v>
      </c>
      <c r="P238" s="150"/>
      <c r="Q238" s="197">
        <f aca="true" t="shared" si="248" ref="Q238:T238">SUM(Q239:Q244)</f>
        <v>1258</v>
      </c>
      <c r="R238" s="198"/>
      <c r="S238" s="199">
        <f t="shared" si="248"/>
        <v>536.4</v>
      </c>
      <c r="T238" s="200">
        <f t="shared" si="248"/>
        <v>538.2</v>
      </c>
      <c r="U238" s="183">
        <f t="shared" si="208"/>
        <v>53.82000000000001</v>
      </c>
      <c r="V238" s="201" t="s">
        <v>37</v>
      </c>
      <c r="W238" s="30"/>
      <c r="X238" s="185"/>
      <c r="Y238" s="32"/>
      <c r="Z238" s="33"/>
      <c r="AA238" s="33"/>
      <c r="AB238" s="34"/>
      <c r="IU238"/>
    </row>
    <row r="239" spans="1:255" s="10" customFormat="1" ht="16.5" customHeight="1" hidden="1">
      <c r="A239" s="98" t="s">
        <v>410</v>
      </c>
      <c r="B239" s="99"/>
      <c r="C239" s="100">
        <f aca="true" t="shared" si="249" ref="C239:C247">SUM(D239+G239+K239)</f>
        <v>7172.520996</v>
      </c>
      <c r="D239" s="101">
        <f aca="true" t="shared" si="250" ref="D239:D247">E239+F239</f>
        <v>806.1209960000001</v>
      </c>
      <c r="E239" s="102">
        <v>214.35399600000002</v>
      </c>
      <c r="F239" s="103">
        <v>591.767</v>
      </c>
      <c r="G239" s="104">
        <f aca="true" t="shared" si="251" ref="G239:G247">SUM(H239:J239)</f>
        <v>786.4</v>
      </c>
      <c r="H239" s="104">
        <v>6.4</v>
      </c>
      <c r="I239" s="145"/>
      <c r="J239" s="146">
        <v>780</v>
      </c>
      <c r="K239" s="102">
        <f aca="true" t="shared" si="252" ref="K239:K247">L239+M239+N239</f>
        <v>5580</v>
      </c>
      <c r="L239" s="102"/>
      <c r="M239" s="147">
        <v>5580</v>
      </c>
      <c r="N239" s="148"/>
      <c r="O239" s="149">
        <f aca="true" t="shared" si="253" ref="O239:O247">H239+J239+L239+N239</f>
        <v>786.4</v>
      </c>
      <c r="P239" s="150" t="s">
        <v>37</v>
      </c>
      <c r="Q239" s="197">
        <v>250</v>
      </c>
      <c r="R239" s="198" t="s">
        <v>37</v>
      </c>
      <c r="S239" s="199">
        <f>O239-Q239</f>
        <v>536.4</v>
      </c>
      <c r="T239" s="200"/>
      <c r="U239" s="183">
        <f t="shared" si="208"/>
        <v>0</v>
      </c>
      <c r="V239" s="201" t="s">
        <v>37</v>
      </c>
      <c r="W239" s="30"/>
      <c r="X239" s="185"/>
      <c r="Y239" s="32"/>
      <c r="Z239" s="33"/>
      <c r="AA239" s="33"/>
      <c r="AB239" s="34"/>
      <c r="IU239"/>
    </row>
    <row r="240" spans="1:255" s="10" customFormat="1" ht="16.5" customHeight="1">
      <c r="A240" s="98" t="s">
        <v>411</v>
      </c>
      <c r="B240" s="99"/>
      <c r="C240" s="100">
        <f t="shared" si="249"/>
        <v>4388.782464</v>
      </c>
      <c r="D240" s="101">
        <f t="shared" si="250"/>
        <v>1908.582464</v>
      </c>
      <c r="E240" s="102">
        <v>512.761464</v>
      </c>
      <c r="F240" s="103">
        <v>1395.821</v>
      </c>
      <c r="G240" s="104">
        <f t="shared" si="251"/>
        <v>10.2</v>
      </c>
      <c r="H240" s="104">
        <v>10.2</v>
      </c>
      <c r="I240" s="145"/>
      <c r="J240" s="146"/>
      <c r="K240" s="102">
        <f t="shared" si="252"/>
        <v>2470</v>
      </c>
      <c r="L240" s="102"/>
      <c r="M240" s="147">
        <v>2470</v>
      </c>
      <c r="N240" s="148"/>
      <c r="O240" s="149">
        <f t="shared" si="253"/>
        <v>10.2</v>
      </c>
      <c r="P240" s="150" t="s">
        <v>13</v>
      </c>
      <c r="Q240" s="197">
        <v>250</v>
      </c>
      <c r="R240" s="198" t="s">
        <v>37</v>
      </c>
      <c r="S240" s="199"/>
      <c r="T240" s="200">
        <v>239.8</v>
      </c>
      <c r="U240" s="183">
        <f t="shared" si="208"/>
        <v>23.98</v>
      </c>
      <c r="V240" s="201" t="s">
        <v>37</v>
      </c>
      <c r="W240" s="30"/>
      <c r="X240" s="185"/>
      <c r="Y240" s="32"/>
      <c r="Z240" s="33"/>
      <c r="AA240" s="33"/>
      <c r="AB240" s="34"/>
      <c r="IU240"/>
    </row>
    <row r="241" spans="1:255" s="10" customFormat="1" ht="16.5" customHeight="1">
      <c r="A241" s="98" t="s">
        <v>412</v>
      </c>
      <c r="B241" s="99"/>
      <c r="C241" s="100">
        <f t="shared" si="249"/>
        <v>4948.728188</v>
      </c>
      <c r="D241" s="101">
        <f t="shared" si="250"/>
        <v>3464.038188</v>
      </c>
      <c r="E241" s="102">
        <v>930.340188</v>
      </c>
      <c r="F241" s="103">
        <v>2533.698</v>
      </c>
      <c r="G241" s="104">
        <f t="shared" si="251"/>
        <v>375.49</v>
      </c>
      <c r="H241" s="104">
        <v>19.2</v>
      </c>
      <c r="I241" s="145">
        <v>56.29</v>
      </c>
      <c r="J241" s="146">
        <v>300</v>
      </c>
      <c r="K241" s="102">
        <f t="shared" si="252"/>
        <v>1109.2</v>
      </c>
      <c r="L241" s="102"/>
      <c r="M241" s="147">
        <v>1109.2</v>
      </c>
      <c r="N241" s="148"/>
      <c r="O241" s="149">
        <f t="shared" si="253"/>
        <v>319.2</v>
      </c>
      <c r="P241" s="150" t="s">
        <v>37</v>
      </c>
      <c r="Q241" s="197">
        <v>330</v>
      </c>
      <c r="R241" s="198" t="s">
        <v>37</v>
      </c>
      <c r="S241" s="199"/>
      <c r="T241" s="200">
        <v>10.8</v>
      </c>
      <c r="U241" s="183">
        <f t="shared" si="208"/>
        <v>1.08</v>
      </c>
      <c r="V241" s="201" t="s">
        <v>37</v>
      </c>
      <c r="W241" s="30"/>
      <c r="X241" s="185"/>
      <c r="Y241" s="32"/>
      <c r="Z241" s="33"/>
      <c r="AA241" s="33"/>
      <c r="AB241" s="34"/>
      <c r="IU241"/>
    </row>
    <row r="242" spans="1:255" s="10" customFormat="1" ht="16.5" customHeight="1">
      <c r="A242" s="98" t="s">
        <v>413</v>
      </c>
      <c r="B242" s="99"/>
      <c r="C242" s="100">
        <f t="shared" si="249"/>
        <v>875.561704</v>
      </c>
      <c r="D242" s="101">
        <f t="shared" si="250"/>
        <v>850.761704</v>
      </c>
      <c r="E242" s="102">
        <v>227.47670400000004</v>
      </c>
      <c r="F242" s="103">
        <v>623.285</v>
      </c>
      <c r="G242" s="104">
        <f t="shared" si="251"/>
        <v>14.8</v>
      </c>
      <c r="H242" s="104">
        <v>4.8</v>
      </c>
      <c r="I242" s="145"/>
      <c r="J242" s="146">
        <v>10</v>
      </c>
      <c r="K242" s="102">
        <f t="shared" si="252"/>
        <v>10</v>
      </c>
      <c r="L242" s="102"/>
      <c r="M242" s="147"/>
      <c r="N242" s="148">
        <v>10</v>
      </c>
      <c r="O242" s="149">
        <f t="shared" si="253"/>
        <v>24.8</v>
      </c>
      <c r="P242" s="150" t="s">
        <v>414</v>
      </c>
      <c r="Q242" s="197">
        <v>110</v>
      </c>
      <c r="R242" s="198" t="s">
        <v>37</v>
      </c>
      <c r="S242" s="199"/>
      <c r="T242" s="200">
        <v>85.2</v>
      </c>
      <c r="U242" s="183">
        <f t="shared" si="208"/>
        <v>8.52</v>
      </c>
      <c r="V242" s="201" t="s">
        <v>37</v>
      </c>
      <c r="W242" s="30"/>
      <c r="X242" s="185"/>
      <c r="Y242" s="32"/>
      <c r="Z242" s="33"/>
      <c r="AA242" s="33"/>
      <c r="AB242" s="34"/>
      <c r="IU242"/>
    </row>
    <row r="243" spans="1:255" s="10" customFormat="1" ht="16.5" customHeight="1">
      <c r="A243" s="98" t="s">
        <v>415</v>
      </c>
      <c r="B243" s="99">
        <v>0.3</v>
      </c>
      <c r="C243" s="100">
        <f t="shared" si="249"/>
        <v>3114.8952072</v>
      </c>
      <c r="D243" s="101">
        <f t="shared" si="250"/>
        <v>2757.5952072</v>
      </c>
      <c r="E243" s="102">
        <v>740.1430872</v>
      </c>
      <c r="F243" s="103">
        <v>2017.45212</v>
      </c>
      <c r="G243" s="104">
        <f t="shared" si="251"/>
        <v>106</v>
      </c>
      <c r="H243" s="104">
        <v>6</v>
      </c>
      <c r="I243" s="145"/>
      <c r="J243" s="146">
        <v>100</v>
      </c>
      <c r="K243" s="102">
        <f t="shared" si="252"/>
        <v>251.3</v>
      </c>
      <c r="L243" s="102"/>
      <c r="M243" s="147">
        <v>251.3</v>
      </c>
      <c r="N243" s="148"/>
      <c r="O243" s="149">
        <f t="shared" si="253"/>
        <v>106</v>
      </c>
      <c r="P243" s="150" t="s">
        <v>37</v>
      </c>
      <c r="Q243" s="197">
        <v>258</v>
      </c>
      <c r="R243" s="198" t="s">
        <v>37</v>
      </c>
      <c r="S243" s="199"/>
      <c r="T243" s="200">
        <v>152</v>
      </c>
      <c r="U243" s="183">
        <f t="shared" si="208"/>
        <v>15.2</v>
      </c>
      <c r="V243" s="201" t="s">
        <v>37</v>
      </c>
      <c r="W243" s="30"/>
      <c r="X243" s="185"/>
      <c r="Y243" s="32"/>
      <c r="Z243" s="33"/>
      <c r="AA243" s="33"/>
      <c r="AB243" s="34"/>
      <c r="IU243"/>
    </row>
    <row r="244" spans="1:255" s="10" customFormat="1" ht="16.5" customHeight="1">
      <c r="A244" s="98" t="s">
        <v>416</v>
      </c>
      <c r="B244" s="99"/>
      <c r="C244" s="100">
        <f t="shared" si="249"/>
        <v>3373.535816</v>
      </c>
      <c r="D244" s="101">
        <f t="shared" si="250"/>
        <v>3363.935816</v>
      </c>
      <c r="E244" s="102">
        <v>904.0178159999999</v>
      </c>
      <c r="F244" s="103">
        <v>2459.918</v>
      </c>
      <c r="G244" s="104">
        <f t="shared" si="251"/>
        <v>9.6</v>
      </c>
      <c r="H244" s="104">
        <v>9.6</v>
      </c>
      <c r="I244" s="145"/>
      <c r="J244" s="146"/>
      <c r="K244" s="102">
        <f t="shared" si="252"/>
        <v>0</v>
      </c>
      <c r="L244" s="102"/>
      <c r="M244" s="147"/>
      <c r="N244" s="148"/>
      <c r="O244" s="149">
        <f t="shared" si="253"/>
        <v>9.6</v>
      </c>
      <c r="P244" s="150" t="s">
        <v>13</v>
      </c>
      <c r="Q244" s="197">
        <v>60</v>
      </c>
      <c r="R244" s="198" t="s">
        <v>37</v>
      </c>
      <c r="S244" s="199"/>
      <c r="T244" s="200">
        <v>50.4</v>
      </c>
      <c r="U244" s="183">
        <f t="shared" si="208"/>
        <v>5.04</v>
      </c>
      <c r="V244" s="201" t="s">
        <v>37</v>
      </c>
      <c r="W244" s="30"/>
      <c r="X244" s="185"/>
      <c r="Y244" s="32"/>
      <c r="Z244" s="33"/>
      <c r="AA244" s="33"/>
      <c r="AB244" s="34"/>
      <c r="IU244"/>
    </row>
    <row r="245" spans="1:255" s="10" customFormat="1" ht="16.5" customHeight="1" hidden="1">
      <c r="A245" s="98" t="s">
        <v>417</v>
      </c>
      <c r="B245" s="99">
        <v>1216.6</v>
      </c>
      <c r="C245" s="100">
        <f t="shared" si="249"/>
        <v>2282.358064</v>
      </c>
      <c r="D245" s="101">
        <f t="shared" si="250"/>
        <v>1273.358064</v>
      </c>
      <c r="E245" s="102">
        <v>343.22006400000004</v>
      </c>
      <c r="F245" s="103">
        <v>930.138</v>
      </c>
      <c r="G245" s="104">
        <f t="shared" si="251"/>
        <v>1009</v>
      </c>
      <c r="H245" s="104">
        <v>9</v>
      </c>
      <c r="I245" s="145"/>
      <c r="J245" s="146">
        <v>1000</v>
      </c>
      <c r="K245" s="102">
        <f t="shared" si="252"/>
        <v>0</v>
      </c>
      <c r="L245" s="102"/>
      <c r="M245" s="147"/>
      <c r="N245" s="148"/>
      <c r="O245" s="149">
        <f t="shared" si="253"/>
        <v>1009</v>
      </c>
      <c r="P245" s="150" t="s">
        <v>37</v>
      </c>
      <c r="Q245" s="197"/>
      <c r="R245" s="198"/>
      <c r="S245" s="199">
        <f aca="true" t="shared" si="254" ref="S245:S247">O245-Q245</f>
        <v>1009</v>
      </c>
      <c r="T245" s="200"/>
      <c r="U245" s="183">
        <f t="shared" si="208"/>
        <v>0</v>
      </c>
      <c r="V245" s="201"/>
      <c r="W245" s="30"/>
      <c r="X245" s="185"/>
      <c r="Y245" s="32"/>
      <c r="Z245" s="33"/>
      <c r="AA245" s="33"/>
      <c r="AB245" s="34"/>
      <c r="IU245"/>
    </row>
    <row r="246" spans="1:255" s="10" customFormat="1" ht="16.5" customHeight="1" hidden="1">
      <c r="A246" s="98" t="s">
        <v>418</v>
      </c>
      <c r="B246" s="99"/>
      <c r="C246" s="100">
        <f t="shared" si="249"/>
        <v>3383.413924</v>
      </c>
      <c r="D246" s="101">
        <f t="shared" si="250"/>
        <v>2898.413924</v>
      </c>
      <c r="E246" s="102">
        <v>778.4469239999999</v>
      </c>
      <c r="F246" s="103">
        <v>2119.967</v>
      </c>
      <c r="G246" s="104">
        <f t="shared" si="251"/>
        <v>65</v>
      </c>
      <c r="H246" s="104">
        <v>15</v>
      </c>
      <c r="I246" s="145"/>
      <c r="J246" s="146">
        <v>50</v>
      </c>
      <c r="K246" s="102">
        <f t="shared" si="252"/>
        <v>420</v>
      </c>
      <c r="L246" s="102"/>
      <c r="M246" s="147">
        <v>420</v>
      </c>
      <c r="N246" s="148"/>
      <c r="O246" s="149">
        <f t="shared" si="253"/>
        <v>65</v>
      </c>
      <c r="P246" s="150" t="s">
        <v>37</v>
      </c>
      <c r="Q246" s="197">
        <v>20</v>
      </c>
      <c r="R246" s="198" t="s">
        <v>37</v>
      </c>
      <c r="S246" s="199">
        <f t="shared" si="254"/>
        <v>45</v>
      </c>
      <c r="T246" s="200"/>
      <c r="U246" s="183">
        <f t="shared" si="208"/>
        <v>0</v>
      </c>
      <c r="V246" s="201"/>
      <c r="W246" s="30"/>
      <c r="X246" s="185"/>
      <c r="Y246" s="32"/>
      <c r="Z246" s="33"/>
      <c r="AA246" s="33"/>
      <c r="AB246" s="34"/>
      <c r="IU246"/>
    </row>
    <row r="247" spans="1:255" s="10" customFormat="1" ht="16.5" customHeight="1" hidden="1">
      <c r="A247" s="98" t="s">
        <v>419</v>
      </c>
      <c r="B247" s="99"/>
      <c r="C247" s="100">
        <f t="shared" si="249"/>
        <v>969.620336</v>
      </c>
      <c r="D247" s="101">
        <f t="shared" si="250"/>
        <v>831.220336</v>
      </c>
      <c r="E247" s="102">
        <v>224.571336</v>
      </c>
      <c r="F247" s="103">
        <v>606.649</v>
      </c>
      <c r="G247" s="104">
        <f t="shared" si="251"/>
        <v>58.4</v>
      </c>
      <c r="H247" s="104">
        <v>8.4</v>
      </c>
      <c r="I247" s="145"/>
      <c r="J247" s="146">
        <v>50</v>
      </c>
      <c r="K247" s="102">
        <f t="shared" si="252"/>
        <v>80</v>
      </c>
      <c r="L247" s="102"/>
      <c r="M247" s="147"/>
      <c r="N247" s="148">
        <v>80</v>
      </c>
      <c r="O247" s="149">
        <f t="shared" si="253"/>
        <v>138.4</v>
      </c>
      <c r="P247" s="150" t="s">
        <v>420</v>
      </c>
      <c r="Q247" s="197">
        <v>80</v>
      </c>
      <c r="R247" s="198" t="s">
        <v>37</v>
      </c>
      <c r="S247" s="199">
        <f t="shared" si="254"/>
        <v>58.400000000000006</v>
      </c>
      <c r="T247" s="200"/>
      <c r="U247" s="183">
        <f t="shared" si="208"/>
        <v>0</v>
      </c>
      <c r="V247" s="201"/>
      <c r="W247" s="30"/>
      <c r="X247" s="185"/>
      <c r="Y247" s="32"/>
      <c r="Z247" s="33"/>
      <c r="AA247" s="33"/>
      <c r="AB247" s="34"/>
      <c r="IU247"/>
    </row>
    <row r="248" spans="1:255" s="10" customFormat="1" ht="16.5" customHeight="1" hidden="1">
      <c r="A248" s="98" t="s">
        <v>421</v>
      </c>
      <c r="B248" s="99">
        <f aca="true" t="shared" si="255" ref="B248:O248">SUM(B249:B251,B254,B257,B267)</f>
        <v>5172.802999999999</v>
      </c>
      <c r="C248" s="100">
        <f t="shared" si="255"/>
        <v>631860.7720529201</v>
      </c>
      <c r="D248" s="101">
        <f t="shared" si="255"/>
        <v>477052.01205291995</v>
      </c>
      <c r="E248" s="102">
        <f t="shared" si="255"/>
        <v>127115.52924291998</v>
      </c>
      <c r="F248" s="103">
        <f t="shared" si="255"/>
        <v>349936.48281000013</v>
      </c>
      <c r="G248" s="104">
        <f t="shared" si="255"/>
        <v>11954.46</v>
      </c>
      <c r="H248" s="104">
        <f t="shared" si="255"/>
        <v>149.8</v>
      </c>
      <c r="I248" s="145">
        <f t="shared" si="255"/>
        <v>10690.36</v>
      </c>
      <c r="J248" s="146">
        <f t="shared" si="255"/>
        <v>1114.3</v>
      </c>
      <c r="K248" s="102">
        <f t="shared" si="255"/>
        <v>142854.3</v>
      </c>
      <c r="L248" s="102">
        <f t="shared" si="255"/>
        <v>2700</v>
      </c>
      <c r="M248" s="147">
        <f t="shared" si="255"/>
        <v>106603</v>
      </c>
      <c r="N248" s="148">
        <f t="shared" si="255"/>
        <v>33551.3</v>
      </c>
      <c r="O248" s="149">
        <f t="shared" si="255"/>
        <v>32865.4</v>
      </c>
      <c r="P248" s="150"/>
      <c r="Q248" s="197">
        <f aca="true" t="shared" si="256" ref="Q248:T248">SUM(Q249:Q251,Q254,Q257,Q267)</f>
        <v>39753.275499999996</v>
      </c>
      <c r="R248" s="198"/>
      <c r="S248" s="199">
        <f t="shared" si="256"/>
        <v>1708.7385</v>
      </c>
      <c r="T248" s="200">
        <f t="shared" si="256"/>
        <v>8596.614</v>
      </c>
      <c r="U248" s="183">
        <f t="shared" si="208"/>
        <v>859.6614</v>
      </c>
      <c r="V248" s="201"/>
      <c r="W248" s="30"/>
      <c r="X248" s="185"/>
      <c r="Y248" s="32"/>
      <c r="Z248" s="33"/>
      <c r="AA248" s="33"/>
      <c r="AB248" s="34"/>
      <c r="IU248"/>
    </row>
    <row r="249" spans="1:255" s="10" customFormat="1" ht="16.5" customHeight="1" hidden="1">
      <c r="A249" s="98" t="s">
        <v>422</v>
      </c>
      <c r="B249" s="99">
        <v>180.1</v>
      </c>
      <c r="C249" s="100">
        <f aca="true" t="shared" si="257" ref="C249:C253">SUM(D249+G249+K249)</f>
        <v>9726.288183600002</v>
      </c>
      <c r="D249" s="101">
        <f aca="true" t="shared" si="258" ref="D249:D256">E249+F249</f>
        <v>6736.388183600001</v>
      </c>
      <c r="E249" s="102">
        <v>1788.3117636</v>
      </c>
      <c r="F249" s="103">
        <v>4948.076420000001</v>
      </c>
      <c r="G249" s="104">
        <f aca="true" t="shared" si="259" ref="G249:G253">SUM(H249:J249)</f>
        <v>189.9</v>
      </c>
      <c r="H249" s="104">
        <v>33</v>
      </c>
      <c r="I249" s="145">
        <v>56.9</v>
      </c>
      <c r="J249" s="146">
        <v>100</v>
      </c>
      <c r="K249" s="102">
        <f aca="true" t="shared" si="260" ref="K249:K253">L249+M249+N249</f>
        <v>2800</v>
      </c>
      <c r="L249" s="102"/>
      <c r="M249" s="147">
        <v>800</v>
      </c>
      <c r="N249" s="148">
        <v>2000</v>
      </c>
      <c r="O249" s="149">
        <f aca="true" t="shared" si="261" ref="O249:O253">H249+J249+L249+N249</f>
        <v>2133</v>
      </c>
      <c r="P249" s="150" t="s">
        <v>423</v>
      </c>
      <c r="Q249" s="197">
        <v>535.1615</v>
      </c>
      <c r="R249" s="198" t="s">
        <v>424</v>
      </c>
      <c r="S249" s="199">
        <f aca="true" t="shared" si="262" ref="S249:S253">O249-Q249</f>
        <v>1597.8384999999998</v>
      </c>
      <c r="T249" s="200"/>
      <c r="U249" s="183">
        <f t="shared" si="208"/>
        <v>0</v>
      </c>
      <c r="V249" s="201"/>
      <c r="W249" s="30"/>
      <c r="X249" s="185"/>
      <c r="Y249" s="32"/>
      <c r="Z249" s="33"/>
      <c r="AA249" s="33"/>
      <c r="AB249" s="34"/>
      <c r="IU249"/>
    </row>
    <row r="250" spans="1:255" s="10" customFormat="1" ht="16.5" customHeight="1" hidden="1">
      <c r="A250" s="98" t="s">
        <v>425</v>
      </c>
      <c r="B250" s="99"/>
      <c r="C250" s="100">
        <f t="shared" si="257"/>
        <v>1823.035496</v>
      </c>
      <c r="D250" s="101">
        <f t="shared" si="258"/>
        <v>1755.045496</v>
      </c>
      <c r="E250" s="102">
        <v>473.03349599999996</v>
      </c>
      <c r="F250" s="103">
        <v>1282.012</v>
      </c>
      <c r="G250" s="104">
        <f t="shared" si="259"/>
        <v>67.99000000000001</v>
      </c>
      <c r="H250" s="104">
        <v>11</v>
      </c>
      <c r="I250" s="145">
        <v>36.99</v>
      </c>
      <c r="J250" s="146">
        <v>20</v>
      </c>
      <c r="K250" s="102">
        <f t="shared" si="260"/>
        <v>0</v>
      </c>
      <c r="L250" s="102"/>
      <c r="M250" s="147"/>
      <c r="N250" s="148"/>
      <c r="O250" s="149">
        <f t="shared" si="261"/>
        <v>31</v>
      </c>
      <c r="P250" s="150" t="s">
        <v>37</v>
      </c>
      <c r="Q250" s="197"/>
      <c r="R250" s="198"/>
      <c r="S250" s="199">
        <f t="shared" si="262"/>
        <v>31</v>
      </c>
      <c r="T250" s="200"/>
      <c r="U250" s="183">
        <f t="shared" si="208"/>
        <v>0</v>
      </c>
      <c r="V250" s="201"/>
      <c r="W250" s="30"/>
      <c r="X250" s="185"/>
      <c r="Y250" s="32"/>
      <c r="Z250" s="33"/>
      <c r="AA250" s="33"/>
      <c r="AB250" s="34"/>
      <c r="IU250"/>
    </row>
    <row r="251" spans="1:255" s="10" customFormat="1" ht="16.5" customHeight="1" hidden="1">
      <c r="A251" s="98" t="s">
        <v>426</v>
      </c>
      <c r="B251" s="99">
        <f aca="true" t="shared" si="263" ref="B251:O251">SUM(B252:B253)</f>
        <v>0</v>
      </c>
      <c r="C251" s="100">
        <f t="shared" si="263"/>
        <v>1854.459896</v>
      </c>
      <c r="D251" s="101">
        <f t="shared" si="258"/>
        <v>1704.2698959999998</v>
      </c>
      <c r="E251" s="102">
        <f t="shared" si="263"/>
        <v>457.23141599999997</v>
      </c>
      <c r="F251" s="103">
        <f t="shared" si="263"/>
        <v>1247.03848</v>
      </c>
      <c r="G251" s="104">
        <f t="shared" si="263"/>
        <v>50.19</v>
      </c>
      <c r="H251" s="104">
        <f t="shared" si="263"/>
        <v>0</v>
      </c>
      <c r="I251" s="145">
        <f t="shared" si="263"/>
        <v>10.19</v>
      </c>
      <c r="J251" s="146">
        <f t="shared" si="263"/>
        <v>40</v>
      </c>
      <c r="K251" s="102">
        <f t="shared" si="263"/>
        <v>100</v>
      </c>
      <c r="L251" s="102">
        <f t="shared" si="263"/>
        <v>0</v>
      </c>
      <c r="M251" s="147">
        <f t="shared" si="263"/>
        <v>100</v>
      </c>
      <c r="N251" s="148">
        <f t="shared" si="263"/>
        <v>0</v>
      </c>
      <c r="O251" s="149">
        <f t="shared" si="263"/>
        <v>40</v>
      </c>
      <c r="P251" s="150"/>
      <c r="Q251" s="197">
        <f aca="true" t="shared" si="264" ref="Q251:T251">SUM(Q252:Q253)</f>
        <v>0</v>
      </c>
      <c r="R251" s="198"/>
      <c r="S251" s="199">
        <f t="shared" si="264"/>
        <v>40</v>
      </c>
      <c r="T251" s="200">
        <f t="shared" si="264"/>
        <v>0</v>
      </c>
      <c r="U251" s="183">
        <f t="shared" si="208"/>
        <v>0</v>
      </c>
      <c r="V251" s="201"/>
      <c r="W251" s="30"/>
      <c r="X251" s="185"/>
      <c r="Y251" s="32"/>
      <c r="Z251" s="33"/>
      <c r="AA251" s="33"/>
      <c r="AB251" s="34"/>
      <c r="IU251"/>
    </row>
    <row r="252" spans="1:255" s="10" customFormat="1" ht="16.5" customHeight="1" hidden="1">
      <c r="A252" s="98" t="s">
        <v>427</v>
      </c>
      <c r="B252" s="99"/>
      <c r="C252" s="100">
        <f t="shared" si="257"/>
        <v>685.336204</v>
      </c>
      <c r="D252" s="101">
        <f t="shared" si="258"/>
        <v>535.146204</v>
      </c>
      <c r="E252" s="102">
        <v>143.126724</v>
      </c>
      <c r="F252" s="103">
        <v>392.01948</v>
      </c>
      <c r="G252" s="104">
        <f t="shared" si="259"/>
        <v>50.19</v>
      </c>
      <c r="H252" s="104"/>
      <c r="I252" s="145">
        <v>10.19</v>
      </c>
      <c r="J252" s="146">
        <v>40</v>
      </c>
      <c r="K252" s="102">
        <f t="shared" si="260"/>
        <v>100</v>
      </c>
      <c r="L252" s="102"/>
      <c r="M252" s="147">
        <v>100</v>
      </c>
      <c r="N252" s="148"/>
      <c r="O252" s="149">
        <f t="shared" si="261"/>
        <v>40</v>
      </c>
      <c r="P252" s="150" t="s">
        <v>37</v>
      </c>
      <c r="Q252" s="197"/>
      <c r="R252" s="198"/>
      <c r="S252" s="199">
        <f t="shared" si="262"/>
        <v>40</v>
      </c>
      <c r="T252" s="200"/>
      <c r="U252" s="183">
        <f t="shared" si="208"/>
        <v>0</v>
      </c>
      <c r="V252" s="201"/>
      <c r="W252" s="30"/>
      <c r="X252" s="185"/>
      <c r="Y252" s="32"/>
      <c r="Z252" s="33"/>
      <c r="AA252" s="33"/>
      <c r="AB252" s="34"/>
      <c r="IU252"/>
    </row>
    <row r="253" spans="1:255" s="10" customFormat="1" ht="16.5" customHeight="1" hidden="1">
      <c r="A253" s="98" t="s">
        <v>428</v>
      </c>
      <c r="B253" s="99"/>
      <c r="C253" s="100">
        <f t="shared" si="257"/>
        <v>1169.1236920000001</v>
      </c>
      <c r="D253" s="101">
        <f t="shared" si="258"/>
        <v>1169.1236920000001</v>
      </c>
      <c r="E253" s="102">
        <v>314.104692</v>
      </c>
      <c r="F253" s="103">
        <v>855.019</v>
      </c>
      <c r="G253" s="104">
        <f t="shared" si="259"/>
        <v>0</v>
      </c>
      <c r="H253" s="104"/>
      <c r="I253" s="145"/>
      <c r="J253" s="146"/>
      <c r="K253" s="102">
        <f t="shared" si="260"/>
        <v>0</v>
      </c>
      <c r="L253" s="102"/>
      <c r="M253" s="147"/>
      <c r="N253" s="148"/>
      <c r="O253" s="149">
        <f t="shared" si="261"/>
        <v>0</v>
      </c>
      <c r="P253" s="150"/>
      <c r="Q253" s="197"/>
      <c r="R253" s="198"/>
      <c r="S253" s="199">
        <f t="shared" si="262"/>
        <v>0</v>
      </c>
      <c r="T253" s="200"/>
      <c r="U253" s="183">
        <f t="shared" si="208"/>
        <v>0</v>
      </c>
      <c r="V253" s="201"/>
      <c r="W253" s="30"/>
      <c r="X253" s="185"/>
      <c r="Y253" s="32"/>
      <c r="Z253" s="33"/>
      <c r="AA253" s="33"/>
      <c r="AB253" s="34"/>
      <c r="IU253"/>
    </row>
    <row r="254" spans="1:255" s="10" customFormat="1" ht="16.5" customHeight="1" hidden="1">
      <c r="A254" s="98" t="s">
        <v>429</v>
      </c>
      <c r="B254" s="99">
        <f aca="true" t="shared" si="265" ref="B254:O254">SUM(B255:B256)</f>
        <v>0</v>
      </c>
      <c r="C254" s="100">
        <f t="shared" si="265"/>
        <v>2297.609464</v>
      </c>
      <c r="D254" s="101">
        <f t="shared" si="258"/>
        <v>2056.159464</v>
      </c>
      <c r="E254" s="102">
        <f t="shared" si="265"/>
        <v>553.504464</v>
      </c>
      <c r="F254" s="103">
        <f t="shared" si="265"/>
        <v>1502.655</v>
      </c>
      <c r="G254" s="104">
        <f t="shared" si="265"/>
        <v>141.45</v>
      </c>
      <c r="H254" s="104">
        <f t="shared" si="265"/>
        <v>11</v>
      </c>
      <c r="I254" s="145">
        <f t="shared" si="265"/>
        <v>70.45</v>
      </c>
      <c r="J254" s="146">
        <f t="shared" si="265"/>
        <v>60</v>
      </c>
      <c r="K254" s="102">
        <f t="shared" si="265"/>
        <v>100</v>
      </c>
      <c r="L254" s="102">
        <f t="shared" si="265"/>
        <v>0</v>
      </c>
      <c r="M254" s="147">
        <f t="shared" si="265"/>
        <v>100</v>
      </c>
      <c r="N254" s="148">
        <f t="shared" si="265"/>
        <v>0</v>
      </c>
      <c r="O254" s="149">
        <f t="shared" si="265"/>
        <v>71</v>
      </c>
      <c r="P254" s="150"/>
      <c r="Q254" s="197">
        <f aca="true" t="shared" si="266" ref="Q254:T254">SUM(Q255:Q256)</f>
        <v>388.69</v>
      </c>
      <c r="R254" s="198"/>
      <c r="S254" s="199">
        <f t="shared" si="266"/>
        <v>4</v>
      </c>
      <c r="T254" s="200">
        <f t="shared" si="266"/>
        <v>321.69</v>
      </c>
      <c r="U254" s="183">
        <f t="shared" si="208"/>
        <v>32.169</v>
      </c>
      <c r="V254" s="201"/>
      <c r="W254" s="30"/>
      <c r="X254" s="185"/>
      <c r="Y254" s="32"/>
      <c r="Z254" s="33"/>
      <c r="AA254" s="33"/>
      <c r="AB254" s="34"/>
      <c r="IU254"/>
    </row>
    <row r="255" spans="1:255" s="10" customFormat="1" ht="16.5" customHeight="1" hidden="1">
      <c r="A255" s="98" t="s">
        <v>430</v>
      </c>
      <c r="B255" s="99"/>
      <c r="C255" s="100">
        <f aca="true" t="shared" si="267" ref="C255:C266">SUM(D255+G255+K255)</f>
        <v>1011.851492</v>
      </c>
      <c r="D255" s="101">
        <f t="shared" si="258"/>
        <v>777.401492</v>
      </c>
      <c r="E255" s="102">
        <v>209.84749199999996</v>
      </c>
      <c r="F255" s="103">
        <v>567.554</v>
      </c>
      <c r="G255" s="104">
        <f aca="true" t="shared" si="268" ref="G255:G266">SUM(H255:J255)</f>
        <v>134.45</v>
      </c>
      <c r="H255" s="104">
        <v>4</v>
      </c>
      <c r="I255" s="145">
        <v>70.45</v>
      </c>
      <c r="J255" s="146">
        <v>60</v>
      </c>
      <c r="K255" s="102">
        <f aca="true" t="shared" si="269" ref="K255:K266">L255+M255+N255</f>
        <v>100</v>
      </c>
      <c r="L255" s="102"/>
      <c r="M255" s="147">
        <v>100</v>
      </c>
      <c r="N255" s="148"/>
      <c r="O255" s="149">
        <f aca="true" t="shared" si="270" ref="O255:O266">H255+J255+L255+N255</f>
        <v>64</v>
      </c>
      <c r="P255" s="150" t="s">
        <v>37</v>
      </c>
      <c r="Q255" s="197">
        <v>60</v>
      </c>
      <c r="R255" s="198" t="s">
        <v>37</v>
      </c>
      <c r="S255" s="199">
        <f>O255-Q255</f>
        <v>4</v>
      </c>
      <c r="T255" s="200"/>
      <c r="U255" s="183">
        <f t="shared" si="208"/>
        <v>0</v>
      </c>
      <c r="V255" s="201"/>
      <c r="W255" s="30"/>
      <c r="X255" s="185"/>
      <c r="Y255" s="32"/>
      <c r="Z255" s="33"/>
      <c r="AA255" s="33"/>
      <c r="AB255" s="34"/>
      <c r="IU255"/>
    </row>
    <row r="256" spans="1:255" s="10" customFormat="1" ht="16.5" customHeight="1">
      <c r="A256" s="98" t="s">
        <v>431</v>
      </c>
      <c r="B256" s="99"/>
      <c r="C256" s="100">
        <f t="shared" si="267"/>
        <v>1285.7579719999999</v>
      </c>
      <c r="D256" s="101">
        <f t="shared" si="258"/>
        <v>1278.7579719999999</v>
      </c>
      <c r="E256" s="102">
        <v>343.656972</v>
      </c>
      <c r="F256" s="103">
        <v>935.101</v>
      </c>
      <c r="G256" s="104">
        <f t="shared" si="268"/>
        <v>7</v>
      </c>
      <c r="H256" s="104">
        <v>7</v>
      </c>
      <c r="I256" s="145"/>
      <c r="J256" s="146"/>
      <c r="K256" s="102">
        <f t="shared" si="269"/>
        <v>0</v>
      </c>
      <c r="L256" s="102"/>
      <c r="M256" s="147"/>
      <c r="N256" s="148"/>
      <c r="O256" s="149">
        <f t="shared" si="270"/>
        <v>7</v>
      </c>
      <c r="P256" s="150" t="s">
        <v>13</v>
      </c>
      <c r="Q256" s="197">
        <v>328.69</v>
      </c>
      <c r="R256" s="198" t="s">
        <v>432</v>
      </c>
      <c r="S256" s="199"/>
      <c r="T256" s="200">
        <v>321.69</v>
      </c>
      <c r="U256" s="183">
        <f t="shared" si="208"/>
        <v>32.169</v>
      </c>
      <c r="V256" s="201" t="s">
        <v>433</v>
      </c>
      <c r="W256" s="30"/>
      <c r="X256" s="185"/>
      <c r="Y256" s="32"/>
      <c r="Z256" s="33"/>
      <c r="AA256" s="33"/>
      <c r="AB256" s="34"/>
      <c r="IU256"/>
    </row>
    <row r="257" spans="1:255" s="10" customFormat="1" ht="16.5" customHeight="1" hidden="1">
      <c r="A257" s="98" t="s">
        <v>434</v>
      </c>
      <c r="B257" s="99">
        <f aca="true" t="shared" si="271" ref="B257:O257">SUM(B258:B266)</f>
        <v>39.41</v>
      </c>
      <c r="C257" s="100">
        <f t="shared" si="271"/>
        <v>26632.822023999997</v>
      </c>
      <c r="D257" s="101">
        <f t="shared" si="271"/>
        <v>8724.492024</v>
      </c>
      <c r="E257" s="102">
        <f t="shared" si="271"/>
        <v>2238.1746239999998</v>
      </c>
      <c r="F257" s="103">
        <f t="shared" si="271"/>
        <v>6486.3174</v>
      </c>
      <c r="G257" s="104">
        <f t="shared" si="271"/>
        <v>332.03</v>
      </c>
      <c r="H257" s="104">
        <f t="shared" si="271"/>
        <v>47.8</v>
      </c>
      <c r="I257" s="145">
        <f t="shared" si="271"/>
        <v>161.23</v>
      </c>
      <c r="J257" s="146">
        <f t="shared" si="271"/>
        <v>123</v>
      </c>
      <c r="K257" s="102">
        <f t="shared" si="271"/>
        <v>17576.3</v>
      </c>
      <c r="L257" s="102">
        <f t="shared" si="271"/>
        <v>0</v>
      </c>
      <c r="M257" s="147">
        <f t="shared" si="271"/>
        <v>17435</v>
      </c>
      <c r="N257" s="148">
        <f t="shared" si="271"/>
        <v>141.3</v>
      </c>
      <c r="O257" s="149">
        <f t="shared" si="271"/>
        <v>312.1</v>
      </c>
      <c r="P257" s="150"/>
      <c r="Q257" s="197">
        <f aca="true" t="shared" si="272" ref="Q257:T257">SUM(Q258:Q266)</f>
        <v>1754.824</v>
      </c>
      <c r="R257" s="198"/>
      <c r="S257" s="199">
        <f t="shared" si="272"/>
        <v>35.9</v>
      </c>
      <c r="T257" s="200">
        <f t="shared" si="272"/>
        <v>1478.624</v>
      </c>
      <c r="U257" s="183">
        <f t="shared" si="208"/>
        <v>147.8624</v>
      </c>
      <c r="V257" s="201"/>
      <c r="W257" s="30"/>
      <c r="X257" s="185"/>
      <c r="Y257" s="32"/>
      <c r="Z257" s="33"/>
      <c r="AA257" s="33"/>
      <c r="AB257" s="34"/>
      <c r="IU257"/>
    </row>
    <row r="258" spans="1:255" s="10" customFormat="1" ht="16.5" customHeight="1">
      <c r="A258" s="98" t="s">
        <v>435</v>
      </c>
      <c r="B258" s="99"/>
      <c r="C258" s="100">
        <f t="shared" si="267"/>
        <v>2227.2052519999997</v>
      </c>
      <c r="D258" s="101">
        <f aca="true" t="shared" si="273" ref="D258:D266">E258+F258</f>
        <v>1027.295252</v>
      </c>
      <c r="E258" s="102">
        <v>173.31385200000003</v>
      </c>
      <c r="F258" s="103">
        <v>853.9813999999999</v>
      </c>
      <c r="G258" s="104">
        <f t="shared" si="268"/>
        <v>64.91</v>
      </c>
      <c r="H258" s="104">
        <v>8</v>
      </c>
      <c r="I258" s="145">
        <v>56.91</v>
      </c>
      <c r="J258" s="146"/>
      <c r="K258" s="102">
        <f t="shared" si="269"/>
        <v>1135</v>
      </c>
      <c r="L258" s="102"/>
      <c r="M258" s="147">
        <v>1135</v>
      </c>
      <c r="N258" s="148"/>
      <c r="O258" s="149">
        <f t="shared" si="270"/>
        <v>8</v>
      </c>
      <c r="P258" s="150" t="s">
        <v>13</v>
      </c>
      <c r="Q258" s="197">
        <v>660</v>
      </c>
      <c r="R258" s="198" t="s">
        <v>436</v>
      </c>
      <c r="S258" s="199"/>
      <c r="T258" s="200">
        <v>652</v>
      </c>
      <c r="U258" s="183">
        <f t="shared" si="208"/>
        <v>65.2</v>
      </c>
      <c r="V258" s="201" t="s">
        <v>437</v>
      </c>
      <c r="W258" s="30"/>
      <c r="X258" s="185"/>
      <c r="Y258" s="32"/>
      <c r="Z258" s="33"/>
      <c r="AA258" s="33"/>
      <c r="AB258" s="34"/>
      <c r="IU258"/>
    </row>
    <row r="259" spans="1:255" s="10" customFormat="1" ht="16.5" customHeight="1">
      <c r="A259" s="98" t="s">
        <v>438</v>
      </c>
      <c r="B259" s="99">
        <v>29.41</v>
      </c>
      <c r="C259" s="100">
        <f t="shared" si="267"/>
        <v>4329.153588</v>
      </c>
      <c r="D259" s="101">
        <f t="shared" si="273"/>
        <v>4144.153588</v>
      </c>
      <c r="E259" s="102">
        <v>1109.691588</v>
      </c>
      <c r="F259" s="103">
        <v>3034.462</v>
      </c>
      <c r="G259" s="104">
        <f t="shared" si="268"/>
        <v>35</v>
      </c>
      <c r="H259" s="104">
        <v>15</v>
      </c>
      <c r="I259" s="145"/>
      <c r="J259" s="146">
        <v>20</v>
      </c>
      <c r="K259" s="102">
        <f t="shared" si="269"/>
        <v>150</v>
      </c>
      <c r="L259" s="102"/>
      <c r="M259" s="147">
        <v>150</v>
      </c>
      <c r="N259" s="148"/>
      <c r="O259" s="149">
        <f t="shared" si="270"/>
        <v>35</v>
      </c>
      <c r="P259" s="150" t="s">
        <v>37</v>
      </c>
      <c r="Q259" s="197">
        <v>350</v>
      </c>
      <c r="R259" s="198" t="s">
        <v>439</v>
      </c>
      <c r="S259" s="199"/>
      <c r="T259" s="200">
        <v>315</v>
      </c>
      <c r="U259" s="183">
        <f t="shared" si="208"/>
        <v>31.5</v>
      </c>
      <c r="V259" s="201" t="s">
        <v>440</v>
      </c>
      <c r="W259" s="30"/>
      <c r="X259" s="185"/>
      <c r="Y259" s="32"/>
      <c r="Z259" s="33"/>
      <c r="AA259" s="33"/>
      <c r="AB259" s="34"/>
      <c r="IU259"/>
    </row>
    <row r="260" spans="1:255" s="10" customFormat="1" ht="16.5" customHeight="1" hidden="1">
      <c r="A260" s="98" t="s">
        <v>441</v>
      </c>
      <c r="B260" s="99">
        <v>10</v>
      </c>
      <c r="C260" s="100">
        <f t="shared" si="267"/>
        <v>1235.046004</v>
      </c>
      <c r="D260" s="101">
        <f t="shared" si="273"/>
        <v>1037.006004</v>
      </c>
      <c r="E260" s="102">
        <v>278.585004</v>
      </c>
      <c r="F260" s="103">
        <v>758.421</v>
      </c>
      <c r="G260" s="104">
        <f t="shared" si="268"/>
        <v>48.04</v>
      </c>
      <c r="H260" s="104">
        <v>8</v>
      </c>
      <c r="I260" s="145">
        <v>40.04</v>
      </c>
      <c r="J260" s="146"/>
      <c r="K260" s="102">
        <f t="shared" si="269"/>
        <v>150</v>
      </c>
      <c r="L260" s="102"/>
      <c r="M260" s="147">
        <v>150</v>
      </c>
      <c r="N260" s="148"/>
      <c r="O260" s="149">
        <f t="shared" si="270"/>
        <v>8</v>
      </c>
      <c r="P260" s="150" t="s">
        <v>13</v>
      </c>
      <c r="Q260" s="197"/>
      <c r="R260" s="198"/>
      <c r="S260" s="199">
        <f aca="true" t="shared" si="274" ref="S260:S266">O260-Q260</f>
        <v>8</v>
      </c>
      <c r="T260" s="200"/>
      <c r="U260" s="183">
        <f t="shared" si="208"/>
        <v>0</v>
      </c>
      <c r="V260" s="201"/>
      <c r="W260" s="30"/>
      <c r="X260" s="185"/>
      <c r="Y260" s="32"/>
      <c r="Z260" s="33"/>
      <c r="AA260" s="33"/>
      <c r="AB260" s="34"/>
      <c r="IU260"/>
    </row>
    <row r="261" spans="1:255" s="10" customFormat="1" ht="16.5" customHeight="1" hidden="1">
      <c r="A261" s="98" t="s">
        <v>442</v>
      </c>
      <c r="B261" s="99"/>
      <c r="C261" s="100">
        <f t="shared" si="267"/>
        <v>0</v>
      </c>
      <c r="D261" s="101">
        <f t="shared" si="273"/>
        <v>0</v>
      </c>
      <c r="E261" s="102"/>
      <c r="F261" s="103"/>
      <c r="G261" s="104">
        <f t="shared" si="268"/>
        <v>0</v>
      </c>
      <c r="H261" s="104"/>
      <c r="I261" s="145"/>
      <c r="J261" s="146"/>
      <c r="K261" s="102">
        <f t="shared" si="269"/>
        <v>0</v>
      </c>
      <c r="L261" s="102"/>
      <c r="M261" s="147"/>
      <c r="N261" s="148"/>
      <c r="O261" s="149">
        <f t="shared" si="270"/>
        <v>0</v>
      </c>
      <c r="P261" s="150"/>
      <c r="Q261" s="197"/>
      <c r="R261" s="198"/>
      <c r="S261" s="199">
        <f t="shared" si="274"/>
        <v>0</v>
      </c>
      <c r="T261" s="200">
        <v>0</v>
      </c>
      <c r="U261" s="183">
        <f t="shared" si="208"/>
        <v>0</v>
      </c>
      <c r="V261" s="201"/>
      <c r="W261" s="30"/>
      <c r="X261" s="185"/>
      <c r="Y261" s="32"/>
      <c r="Z261" s="33"/>
      <c r="AA261" s="33"/>
      <c r="AB261" s="34"/>
      <c r="IU261"/>
    </row>
    <row r="262" spans="1:255" s="10" customFormat="1" ht="16.5" customHeight="1">
      <c r="A262" s="98" t="s">
        <v>443</v>
      </c>
      <c r="B262" s="99"/>
      <c r="C262" s="100">
        <f t="shared" si="267"/>
        <v>17391.034779999998</v>
      </c>
      <c r="D262" s="101">
        <f t="shared" si="273"/>
        <v>1385.28478</v>
      </c>
      <c r="E262" s="102">
        <v>372.82278</v>
      </c>
      <c r="F262" s="103">
        <v>1012.462</v>
      </c>
      <c r="G262" s="104">
        <f t="shared" si="268"/>
        <v>14.45</v>
      </c>
      <c r="H262" s="104">
        <v>8.4</v>
      </c>
      <c r="I262" s="145">
        <v>6.05</v>
      </c>
      <c r="J262" s="146"/>
      <c r="K262" s="102">
        <f t="shared" si="269"/>
        <v>15991.3</v>
      </c>
      <c r="L262" s="102"/>
      <c r="M262" s="147">
        <v>15850</v>
      </c>
      <c r="N262" s="148">
        <v>141.3</v>
      </c>
      <c r="O262" s="149">
        <f t="shared" si="270"/>
        <v>149.70000000000002</v>
      </c>
      <c r="P262" s="150" t="s">
        <v>444</v>
      </c>
      <c r="Q262" s="197">
        <v>661.324</v>
      </c>
      <c r="R262" s="198" t="s">
        <v>445</v>
      </c>
      <c r="S262" s="199"/>
      <c r="T262" s="200">
        <v>511.624</v>
      </c>
      <c r="U262" s="183">
        <f t="shared" si="208"/>
        <v>51.162400000000005</v>
      </c>
      <c r="V262" s="201" t="s">
        <v>446</v>
      </c>
      <c r="W262" s="30"/>
      <c r="X262" s="185"/>
      <c r="Y262" s="32"/>
      <c r="Z262" s="33"/>
      <c r="AA262" s="33"/>
      <c r="AB262" s="34"/>
      <c r="IU262"/>
    </row>
    <row r="263" spans="1:255" s="10" customFormat="1" ht="16.5" customHeight="1" hidden="1">
      <c r="A263" s="98" t="s">
        <v>447</v>
      </c>
      <c r="B263" s="99"/>
      <c r="C263" s="100">
        <f t="shared" si="267"/>
        <v>162.32</v>
      </c>
      <c r="D263" s="101">
        <f t="shared" si="273"/>
        <v>0</v>
      </c>
      <c r="E263" s="102"/>
      <c r="F263" s="103"/>
      <c r="G263" s="104">
        <f t="shared" si="268"/>
        <v>12.32</v>
      </c>
      <c r="H263" s="104"/>
      <c r="I263" s="145">
        <v>12.32</v>
      </c>
      <c r="J263" s="146"/>
      <c r="K263" s="102">
        <f t="shared" si="269"/>
        <v>150</v>
      </c>
      <c r="L263" s="102"/>
      <c r="M263" s="147">
        <v>150</v>
      </c>
      <c r="N263" s="148"/>
      <c r="O263" s="149">
        <f t="shared" si="270"/>
        <v>0</v>
      </c>
      <c r="P263" s="150"/>
      <c r="Q263" s="197"/>
      <c r="R263" s="198"/>
      <c r="S263" s="199">
        <f t="shared" si="274"/>
        <v>0</v>
      </c>
      <c r="T263" s="200"/>
      <c r="U263" s="183">
        <f t="shared" si="208"/>
        <v>0</v>
      </c>
      <c r="V263" s="201"/>
      <c r="W263" s="30"/>
      <c r="X263" s="185"/>
      <c r="Y263" s="32"/>
      <c r="Z263" s="33"/>
      <c r="AA263" s="33"/>
      <c r="AB263" s="34"/>
      <c r="IU263"/>
    </row>
    <row r="264" spans="1:255" s="10" customFormat="1" ht="16.5" customHeight="1" hidden="1">
      <c r="A264" s="98" t="s">
        <v>448</v>
      </c>
      <c r="B264" s="99"/>
      <c r="C264" s="100">
        <f t="shared" si="267"/>
        <v>37.07</v>
      </c>
      <c r="D264" s="101">
        <f t="shared" si="273"/>
        <v>0</v>
      </c>
      <c r="E264" s="102"/>
      <c r="F264" s="103"/>
      <c r="G264" s="104">
        <f t="shared" si="268"/>
        <v>37.07</v>
      </c>
      <c r="H264" s="104"/>
      <c r="I264" s="145">
        <v>12.07</v>
      </c>
      <c r="J264" s="146">
        <v>25</v>
      </c>
      <c r="K264" s="102">
        <f t="shared" si="269"/>
        <v>0</v>
      </c>
      <c r="L264" s="102"/>
      <c r="M264" s="147"/>
      <c r="N264" s="148"/>
      <c r="O264" s="149">
        <f t="shared" si="270"/>
        <v>25</v>
      </c>
      <c r="P264" s="150" t="s">
        <v>37</v>
      </c>
      <c r="Q264" s="197">
        <v>25</v>
      </c>
      <c r="R264" s="198" t="s">
        <v>37</v>
      </c>
      <c r="S264" s="199">
        <f t="shared" si="274"/>
        <v>0</v>
      </c>
      <c r="T264" s="200"/>
      <c r="U264" s="183">
        <f t="shared" si="208"/>
        <v>0</v>
      </c>
      <c r="V264" s="201"/>
      <c r="W264" s="30"/>
      <c r="X264" s="185"/>
      <c r="Y264" s="32"/>
      <c r="Z264" s="33"/>
      <c r="AA264" s="33"/>
      <c r="AB264" s="34"/>
      <c r="IU264"/>
    </row>
    <row r="265" spans="1:255" s="10" customFormat="1" ht="16.5" customHeight="1" hidden="1">
      <c r="A265" s="98" t="s">
        <v>449</v>
      </c>
      <c r="B265" s="99"/>
      <c r="C265" s="100">
        <f t="shared" si="267"/>
        <v>1150.9024000000002</v>
      </c>
      <c r="D265" s="101">
        <f t="shared" si="273"/>
        <v>1130.7524</v>
      </c>
      <c r="E265" s="102">
        <v>303.76140000000004</v>
      </c>
      <c r="F265" s="103">
        <v>826.991</v>
      </c>
      <c r="G265" s="104">
        <f t="shared" si="268"/>
        <v>20.15</v>
      </c>
      <c r="H265" s="104">
        <v>8.4</v>
      </c>
      <c r="I265" s="145">
        <v>11.75</v>
      </c>
      <c r="J265" s="146"/>
      <c r="K265" s="102">
        <f t="shared" si="269"/>
        <v>0</v>
      </c>
      <c r="L265" s="102"/>
      <c r="M265" s="147"/>
      <c r="N265" s="148"/>
      <c r="O265" s="149">
        <f t="shared" si="270"/>
        <v>8.4</v>
      </c>
      <c r="P265" s="150" t="s">
        <v>13</v>
      </c>
      <c r="Q265" s="197"/>
      <c r="R265" s="198"/>
      <c r="S265" s="199">
        <f t="shared" si="274"/>
        <v>8.4</v>
      </c>
      <c r="T265" s="200"/>
      <c r="U265" s="183">
        <f aca="true" t="shared" si="275" ref="U265:U328">T265/10</f>
        <v>0</v>
      </c>
      <c r="V265" s="201"/>
      <c r="W265" s="30"/>
      <c r="X265" s="185"/>
      <c r="Y265" s="32"/>
      <c r="Z265" s="33"/>
      <c r="AA265" s="33"/>
      <c r="AB265" s="34"/>
      <c r="IU265"/>
    </row>
    <row r="266" spans="1:255" s="10" customFormat="1" ht="16.5" customHeight="1" hidden="1">
      <c r="A266" s="98" t="s">
        <v>450</v>
      </c>
      <c r="B266" s="99"/>
      <c r="C266" s="100">
        <f t="shared" si="267"/>
        <v>100.09</v>
      </c>
      <c r="D266" s="101">
        <f t="shared" si="273"/>
        <v>0</v>
      </c>
      <c r="E266" s="102"/>
      <c r="F266" s="103"/>
      <c r="G266" s="104">
        <f t="shared" si="268"/>
        <v>100.09</v>
      </c>
      <c r="H266" s="104"/>
      <c r="I266" s="145">
        <v>22.09</v>
      </c>
      <c r="J266" s="146">
        <v>78</v>
      </c>
      <c r="K266" s="102">
        <f t="shared" si="269"/>
        <v>0</v>
      </c>
      <c r="L266" s="102"/>
      <c r="M266" s="147"/>
      <c r="N266" s="148"/>
      <c r="O266" s="149">
        <f t="shared" si="270"/>
        <v>78</v>
      </c>
      <c r="P266" s="150" t="s">
        <v>451</v>
      </c>
      <c r="Q266" s="197">
        <v>58.5</v>
      </c>
      <c r="R266" s="198" t="s">
        <v>452</v>
      </c>
      <c r="S266" s="199">
        <f t="shared" si="274"/>
        <v>19.5</v>
      </c>
      <c r="T266" s="200"/>
      <c r="U266" s="183">
        <f t="shared" si="275"/>
        <v>0</v>
      </c>
      <c r="V266" s="201"/>
      <c r="W266" s="30"/>
      <c r="X266" s="185"/>
      <c r="Y266" s="32"/>
      <c r="Z266" s="33"/>
      <c r="AA266" s="33"/>
      <c r="AB266" s="34"/>
      <c r="IU266"/>
    </row>
    <row r="267" spans="1:255" s="10" customFormat="1" ht="16.5" customHeight="1" hidden="1">
      <c r="A267" s="98" t="s">
        <v>453</v>
      </c>
      <c r="B267" s="99">
        <f aca="true" t="shared" si="276" ref="B267:O267">SUM(B268:B328)</f>
        <v>4953.292999999999</v>
      </c>
      <c r="C267" s="100">
        <f t="shared" si="276"/>
        <v>589526.5569893201</v>
      </c>
      <c r="D267" s="101">
        <f t="shared" si="276"/>
        <v>456075.65698931995</v>
      </c>
      <c r="E267" s="102">
        <f t="shared" si="276"/>
        <v>121605.27347931998</v>
      </c>
      <c r="F267" s="103">
        <f t="shared" si="276"/>
        <v>334470.38351000013</v>
      </c>
      <c r="G267" s="104">
        <f t="shared" si="276"/>
        <v>11172.9</v>
      </c>
      <c r="H267" s="104">
        <f t="shared" si="276"/>
        <v>47</v>
      </c>
      <c r="I267" s="145">
        <f t="shared" si="276"/>
        <v>10354.6</v>
      </c>
      <c r="J267" s="146">
        <f t="shared" si="276"/>
        <v>771.3</v>
      </c>
      <c r="K267" s="102">
        <f t="shared" si="276"/>
        <v>122278</v>
      </c>
      <c r="L267" s="102">
        <f t="shared" si="276"/>
        <v>2700</v>
      </c>
      <c r="M267" s="147">
        <f t="shared" si="276"/>
        <v>88168</v>
      </c>
      <c r="N267" s="148">
        <f t="shared" si="276"/>
        <v>31410</v>
      </c>
      <c r="O267" s="149">
        <f t="shared" si="276"/>
        <v>30278.3</v>
      </c>
      <c r="P267" s="150"/>
      <c r="Q267" s="197">
        <f aca="true" t="shared" si="277" ref="Q267:T267">SUM(Q268:Q328)</f>
        <v>37074.6</v>
      </c>
      <c r="R267" s="198"/>
      <c r="S267" s="199">
        <f t="shared" si="277"/>
        <v>0</v>
      </c>
      <c r="T267" s="200">
        <f t="shared" si="277"/>
        <v>6796.3</v>
      </c>
      <c r="U267" s="183">
        <f t="shared" si="275"/>
        <v>679.63</v>
      </c>
      <c r="V267" s="201"/>
      <c r="W267" s="30"/>
      <c r="X267" s="185"/>
      <c r="Y267" s="32"/>
      <c r="Z267" s="33"/>
      <c r="AA267" s="33"/>
      <c r="AB267" s="34"/>
      <c r="IU267"/>
    </row>
    <row r="268" spans="1:255" s="10" customFormat="1" ht="27.75" customHeight="1">
      <c r="A268" s="98" t="s">
        <v>454</v>
      </c>
      <c r="B268" s="99">
        <v>303.485</v>
      </c>
      <c r="C268" s="100">
        <f aca="true" t="shared" si="278" ref="C268:C328">SUM(D268+G268+K268)</f>
        <v>120902.5214</v>
      </c>
      <c r="D268" s="101">
        <f aca="true" t="shared" si="279" ref="D268:D328">E268+F268</f>
        <v>7174.481400000001</v>
      </c>
      <c r="E268" s="102">
        <v>1927.6</v>
      </c>
      <c r="F268" s="103">
        <v>5246.8814</v>
      </c>
      <c r="G268" s="104">
        <f aca="true" t="shared" si="280" ref="G268:G328">SUM(H268:J268)</f>
        <v>1000.04</v>
      </c>
      <c r="H268" s="104">
        <v>47</v>
      </c>
      <c r="I268" s="145">
        <v>181.74</v>
      </c>
      <c r="J268" s="146">
        <v>771.3</v>
      </c>
      <c r="K268" s="102">
        <f aca="true" t="shared" si="281" ref="K268:K328">L268+M268+N268</f>
        <v>112728</v>
      </c>
      <c r="L268" s="102">
        <v>2700</v>
      </c>
      <c r="M268" s="147">
        <v>83318</v>
      </c>
      <c r="N268" s="148">
        <v>26710</v>
      </c>
      <c r="O268" s="149">
        <f>H268+J268+L268+N268</f>
        <v>30228.3</v>
      </c>
      <c r="P268" s="150" t="s">
        <v>455</v>
      </c>
      <c r="Q268" s="197">
        <v>36764.6</v>
      </c>
      <c r="R268" s="198" t="s">
        <v>456</v>
      </c>
      <c r="S268" s="199"/>
      <c r="T268" s="200">
        <v>6536.3</v>
      </c>
      <c r="U268" s="204">
        <f t="shared" si="275"/>
        <v>653.63</v>
      </c>
      <c r="V268" s="201" t="s">
        <v>457</v>
      </c>
      <c r="W268" s="30"/>
      <c r="X268" s="185"/>
      <c r="Y268" s="32"/>
      <c r="Z268" s="33"/>
      <c r="AA268" s="33"/>
      <c r="AB268" s="34"/>
      <c r="IU268"/>
    </row>
    <row r="269" spans="1:255" s="10" customFormat="1" ht="16.5" customHeight="1" hidden="1">
      <c r="A269" s="98" t="s">
        <v>458</v>
      </c>
      <c r="B269" s="99"/>
      <c r="C269" s="100">
        <f t="shared" si="278"/>
        <v>1440.9065283999998</v>
      </c>
      <c r="D269" s="101">
        <f t="shared" si="279"/>
        <v>1440.9065283999998</v>
      </c>
      <c r="E269" s="102">
        <v>387.13062840000003</v>
      </c>
      <c r="F269" s="103">
        <v>1053.7758999999999</v>
      </c>
      <c r="G269" s="104">
        <f t="shared" si="280"/>
        <v>0</v>
      </c>
      <c r="H269" s="104"/>
      <c r="I269" s="145"/>
      <c r="J269" s="146"/>
      <c r="K269" s="102">
        <f t="shared" si="281"/>
        <v>0</v>
      </c>
      <c r="L269" s="102"/>
      <c r="M269" s="147"/>
      <c r="N269" s="148"/>
      <c r="O269" s="149"/>
      <c r="P269" s="150"/>
      <c r="Q269" s="197"/>
      <c r="R269" s="198"/>
      <c r="S269" s="199">
        <f aca="true" t="shared" si="282" ref="S269:S283">O269-Q269</f>
        <v>0</v>
      </c>
      <c r="T269" s="200">
        <v>0</v>
      </c>
      <c r="U269" s="183">
        <f t="shared" si="275"/>
        <v>0</v>
      </c>
      <c r="V269" s="201"/>
      <c r="W269" s="30"/>
      <c r="X269" s="185"/>
      <c r="Y269" s="32"/>
      <c r="Z269" s="33"/>
      <c r="AA269" s="33"/>
      <c r="AB269" s="34"/>
      <c r="IU269"/>
    </row>
    <row r="270" spans="1:255" s="10" customFormat="1" ht="16.5" customHeight="1" hidden="1">
      <c r="A270" s="98" t="s">
        <v>459</v>
      </c>
      <c r="B270" s="99"/>
      <c r="C270" s="100">
        <f t="shared" si="278"/>
        <v>2436.8191024</v>
      </c>
      <c r="D270" s="101">
        <f t="shared" si="279"/>
        <v>2436.8191024</v>
      </c>
      <c r="E270" s="102">
        <v>653.6997024</v>
      </c>
      <c r="F270" s="103">
        <v>1783.1193999999998</v>
      </c>
      <c r="G270" s="104">
        <f t="shared" si="280"/>
        <v>0</v>
      </c>
      <c r="H270" s="104"/>
      <c r="I270" s="145"/>
      <c r="J270" s="146"/>
      <c r="K270" s="102">
        <f t="shared" si="281"/>
        <v>0</v>
      </c>
      <c r="L270" s="102"/>
      <c r="M270" s="147"/>
      <c r="N270" s="148"/>
      <c r="O270" s="149"/>
      <c r="P270" s="150"/>
      <c r="Q270" s="197"/>
      <c r="R270" s="198"/>
      <c r="S270" s="199">
        <f t="shared" si="282"/>
        <v>0</v>
      </c>
      <c r="T270" s="200">
        <v>0</v>
      </c>
      <c r="U270" s="183">
        <f t="shared" si="275"/>
        <v>0</v>
      </c>
      <c r="V270" s="201"/>
      <c r="W270" s="30"/>
      <c r="X270" s="185"/>
      <c r="Y270" s="32"/>
      <c r="Z270" s="33"/>
      <c r="AA270" s="33"/>
      <c r="AB270" s="34"/>
      <c r="IU270"/>
    </row>
    <row r="271" spans="1:255" s="10" customFormat="1" ht="16.5" customHeight="1" hidden="1">
      <c r="A271" s="98" t="s">
        <v>460</v>
      </c>
      <c r="B271" s="99"/>
      <c r="C271" s="100">
        <f t="shared" si="278"/>
        <v>1561.8030548</v>
      </c>
      <c r="D271" s="101">
        <f t="shared" si="279"/>
        <v>1561.8030548</v>
      </c>
      <c r="E271" s="102">
        <v>418.9777548</v>
      </c>
      <c r="F271" s="103">
        <v>1142.8253</v>
      </c>
      <c r="G271" s="104">
        <f t="shared" si="280"/>
        <v>0</v>
      </c>
      <c r="H271" s="104"/>
      <c r="I271" s="145"/>
      <c r="J271" s="146"/>
      <c r="K271" s="102">
        <f t="shared" si="281"/>
        <v>0</v>
      </c>
      <c r="L271" s="102"/>
      <c r="M271" s="147"/>
      <c r="N271" s="148"/>
      <c r="O271" s="149"/>
      <c r="P271" s="150"/>
      <c r="Q271" s="197"/>
      <c r="R271" s="198"/>
      <c r="S271" s="199">
        <f t="shared" si="282"/>
        <v>0</v>
      </c>
      <c r="T271" s="200">
        <v>0</v>
      </c>
      <c r="U271" s="183">
        <f t="shared" si="275"/>
        <v>0</v>
      </c>
      <c r="V271" s="201"/>
      <c r="W271" s="30"/>
      <c r="X271" s="185"/>
      <c r="Y271" s="32"/>
      <c r="Z271" s="33"/>
      <c r="AA271" s="33"/>
      <c r="AB271" s="34"/>
      <c r="IU271"/>
    </row>
    <row r="272" spans="1:255" s="10" customFormat="1" ht="16.5" customHeight="1" hidden="1">
      <c r="A272" s="98" t="s">
        <v>461</v>
      </c>
      <c r="B272" s="99">
        <v>1.3</v>
      </c>
      <c r="C272" s="100">
        <f t="shared" si="278"/>
        <v>7531.7691892799985</v>
      </c>
      <c r="D272" s="101">
        <f t="shared" si="279"/>
        <v>7530.469189279998</v>
      </c>
      <c r="E272" s="102">
        <v>1998.6095092799997</v>
      </c>
      <c r="F272" s="103">
        <v>5531.859679999999</v>
      </c>
      <c r="G272" s="104">
        <f t="shared" si="280"/>
        <v>0</v>
      </c>
      <c r="H272" s="104"/>
      <c r="I272" s="145"/>
      <c r="J272" s="146"/>
      <c r="K272" s="102">
        <f t="shared" si="281"/>
        <v>1.3</v>
      </c>
      <c r="L272" s="102"/>
      <c r="M272" s="147"/>
      <c r="N272" s="148">
        <v>1.3</v>
      </c>
      <c r="O272" s="149"/>
      <c r="P272" s="150"/>
      <c r="Q272" s="197"/>
      <c r="R272" s="198"/>
      <c r="S272" s="199">
        <f t="shared" si="282"/>
        <v>0</v>
      </c>
      <c r="T272" s="200">
        <v>0</v>
      </c>
      <c r="U272" s="183">
        <f t="shared" si="275"/>
        <v>0</v>
      </c>
      <c r="V272" s="201"/>
      <c r="W272" s="30"/>
      <c r="X272" s="185"/>
      <c r="Y272" s="32"/>
      <c r="Z272" s="33"/>
      <c r="AA272" s="33"/>
      <c r="AB272" s="34"/>
      <c r="IU272"/>
    </row>
    <row r="273" spans="1:255" s="10" customFormat="1" ht="16.5" customHeight="1" hidden="1">
      <c r="A273" s="98" t="s">
        <v>462</v>
      </c>
      <c r="B273" s="99">
        <v>24</v>
      </c>
      <c r="C273" s="100">
        <f t="shared" si="278"/>
        <v>14906.172835200003</v>
      </c>
      <c r="D273" s="101">
        <f t="shared" si="279"/>
        <v>9560.022835200003</v>
      </c>
      <c r="E273" s="102">
        <v>2568.0896351999986</v>
      </c>
      <c r="F273" s="103">
        <v>6991.933200000005</v>
      </c>
      <c r="G273" s="104">
        <f t="shared" si="280"/>
        <v>472.15</v>
      </c>
      <c r="H273" s="104"/>
      <c r="I273" s="145">
        <v>472.15</v>
      </c>
      <c r="J273" s="146"/>
      <c r="K273" s="102">
        <f t="shared" si="281"/>
        <v>4874</v>
      </c>
      <c r="L273" s="102"/>
      <c r="M273" s="147">
        <v>4850</v>
      </c>
      <c r="N273" s="148">
        <v>24</v>
      </c>
      <c r="O273" s="149"/>
      <c r="P273" s="150"/>
      <c r="Q273" s="197"/>
      <c r="R273" s="198"/>
      <c r="S273" s="199">
        <f t="shared" si="282"/>
        <v>0</v>
      </c>
      <c r="T273" s="200">
        <v>0</v>
      </c>
      <c r="U273" s="183">
        <f t="shared" si="275"/>
        <v>0</v>
      </c>
      <c r="V273" s="201"/>
      <c r="W273" s="30"/>
      <c r="X273" s="185"/>
      <c r="Y273" s="32"/>
      <c r="Z273" s="33"/>
      <c r="AA273" s="33"/>
      <c r="AB273" s="34"/>
      <c r="IU273"/>
    </row>
    <row r="274" spans="1:255" s="10" customFormat="1" ht="16.5" customHeight="1" hidden="1">
      <c r="A274" s="98" t="s">
        <v>463</v>
      </c>
      <c r="B274" s="99">
        <v>948.799</v>
      </c>
      <c r="C274" s="100">
        <f t="shared" si="278"/>
        <v>4733.114536</v>
      </c>
      <c r="D274" s="101">
        <f t="shared" si="279"/>
        <v>3606.964536</v>
      </c>
      <c r="E274" s="102">
        <v>968.7015359999999</v>
      </c>
      <c r="F274" s="103">
        <v>2638.263</v>
      </c>
      <c r="G274" s="104">
        <f t="shared" si="280"/>
        <v>177.35</v>
      </c>
      <c r="H274" s="104"/>
      <c r="I274" s="145">
        <v>177.35</v>
      </c>
      <c r="J274" s="146"/>
      <c r="K274" s="102">
        <f t="shared" si="281"/>
        <v>948.8</v>
      </c>
      <c r="L274" s="102"/>
      <c r="M274" s="147"/>
      <c r="N274" s="148">
        <v>948.8</v>
      </c>
      <c r="O274" s="149"/>
      <c r="P274" s="150"/>
      <c r="Q274" s="197"/>
      <c r="R274" s="198"/>
      <c r="S274" s="199">
        <f t="shared" si="282"/>
        <v>0</v>
      </c>
      <c r="T274" s="200">
        <v>0</v>
      </c>
      <c r="U274" s="183">
        <f t="shared" si="275"/>
        <v>0</v>
      </c>
      <c r="V274" s="201"/>
      <c r="W274" s="30"/>
      <c r="X274" s="185"/>
      <c r="Y274" s="32"/>
      <c r="Z274" s="33"/>
      <c r="AA274" s="33"/>
      <c r="AB274" s="34"/>
      <c r="IU274"/>
    </row>
    <row r="275" spans="1:255" s="10" customFormat="1" ht="16.5" customHeight="1" hidden="1">
      <c r="A275" s="98" t="s">
        <v>464</v>
      </c>
      <c r="B275" s="99">
        <v>646.175</v>
      </c>
      <c r="C275" s="100">
        <f t="shared" si="278"/>
        <v>3233.0680207999994</v>
      </c>
      <c r="D275" s="101">
        <f t="shared" si="279"/>
        <v>2497.1280208</v>
      </c>
      <c r="E275" s="102">
        <v>671.0282207999998</v>
      </c>
      <c r="F275" s="103">
        <v>1826.0998</v>
      </c>
      <c r="G275" s="104">
        <f t="shared" si="280"/>
        <v>89.74</v>
      </c>
      <c r="H275" s="104"/>
      <c r="I275" s="145">
        <v>89.74</v>
      </c>
      <c r="J275" s="146"/>
      <c r="K275" s="102">
        <f t="shared" si="281"/>
        <v>646.2</v>
      </c>
      <c r="L275" s="102"/>
      <c r="M275" s="147"/>
      <c r="N275" s="148">
        <v>646.2</v>
      </c>
      <c r="O275" s="149"/>
      <c r="P275" s="150"/>
      <c r="Q275" s="197"/>
      <c r="R275" s="198"/>
      <c r="S275" s="199">
        <f t="shared" si="282"/>
        <v>0</v>
      </c>
      <c r="T275" s="200">
        <v>0</v>
      </c>
      <c r="U275" s="183">
        <f t="shared" si="275"/>
        <v>0</v>
      </c>
      <c r="V275" s="201"/>
      <c r="W275" s="30"/>
      <c r="X275" s="185"/>
      <c r="Y275" s="32"/>
      <c r="Z275" s="33"/>
      <c r="AA275" s="33"/>
      <c r="AB275" s="34"/>
      <c r="IU275"/>
    </row>
    <row r="276" spans="1:255" s="10" customFormat="1" ht="16.5" customHeight="1" hidden="1">
      <c r="A276" s="98" t="s">
        <v>465</v>
      </c>
      <c r="B276" s="99"/>
      <c r="C276" s="100">
        <f t="shared" si="278"/>
        <v>1088.4158968000002</v>
      </c>
      <c r="D276" s="101">
        <f t="shared" si="279"/>
        <v>1088.4158968000002</v>
      </c>
      <c r="E276" s="102">
        <v>292.43209680000007</v>
      </c>
      <c r="F276" s="103">
        <v>795.9838000000001</v>
      </c>
      <c r="G276" s="104">
        <f t="shared" si="280"/>
        <v>0</v>
      </c>
      <c r="H276" s="104"/>
      <c r="I276" s="145"/>
      <c r="J276" s="146"/>
      <c r="K276" s="102">
        <f t="shared" si="281"/>
        <v>0</v>
      </c>
      <c r="L276" s="102"/>
      <c r="M276" s="147"/>
      <c r="N276" s="148"/>
      <c r="O276" s="149"/>
      <c r="P276" s="150"/>
      <c r="Q276" s="197"/>
      <c r="R276" s="198"/>
      <c r="S276" s="199">
        <f t="shared" si="282"/>
        <v>0</v>
      </c>
      <c r="T276" s="200">
        <v>0</v>
      </c>
      <c r="U276" s="183">
        <f t="shared" si="275"/>
        <v>0</v>
      </c>
      <c r="V276" s="201"/>
      <c r="W276" s="30"/>
      <c r="X276" s="185"/>
      <c r="Y276" s="32"/>
      <c r="Z276" s="33"/>
      <c r="AA276" s="33"/>
      <c r="AB276" s="34"/>
      <c r="IU276"/>
    </row>
    <row r="277" spans="1:255" s="10" customFormat="1" ht="16.5" customHeight="1" hidden="1">
      <c r="A277" s="98" t="s">
        <v>466</v>
      </c>
      <c r="B277" s="99">
        <v>48</v>
      </c>
      <c r="C277" s="100">
        <f t="shared" si="278"/>
        <v>7942.103516</v>
      </c>
      <c r="D277" s="101">
        <f t="shared" si="279"/>
        <v>7697.013516</v>
      </c>
      <c r="E277" s="102">
        <v>2067.825516</v>
      </c>
      <c r="F277" s="103">
        <v>5629.188</v>
      </c>
      <c r="G277" s="104">
        <f t="shared" si="280"/>
        <v>197.09</v>
      </c>
      <c r="H277" s="104"/>
      <c r="I277" s="145">
        <v>197.09</v>
      </c>
      <c r="J277" s="146"/>
      <c r="K277" s="102">
        <f t="shared" si="281"/>
        <v>48</v>
      </c>
      <c r="L277" s="102"/>
      <c r="M277" s="147"/>
      <c r="N277" s="148">
        <v>48</v>
      </c>
      <c r="O277" s="149"/>
      <c r="P277" s="150"/>
      <c r="Q277" s="197"/>
      <c r="R277" s="198"/>
      <c r="S277" s="199">
        <f t="shared" si="282"/>
        <v>0</v>
      </c>
      <c r="T277" s="200">
        <v>0</v>
      </c>
      <c r="U277" s="183">
        <f t="shared" si="275"/>
        <v>0</v>
      </c>
      <c r="V277" s="201"/>
      <c r="W277" s="30"/>
      <c r="X277" s="185"/>
      <c r="Y277" s="32"/>
      <c r="Z277" s="33"/>
      <c r="AA277" s="33"/>
      <c r="AB277" s="34"/>
      <c r="IU277"/>
    </row>
    <row r="278" spans="1:255" s="10" customFormat="1" ht="16.5" customHeight="1" hidden="1">
      <c r="A278" s="98" t="s">
        <v>467</v>
      </c>
      <c r="B278" s="99">
        <v>40</v>
      </c>
      <c r="C278" s="100">
        <f t="shared" si="278"/>
        <v>4069.186484</v>
      </c>
      <c r="D278" s="101">
        <f t="shared" si="279"/>
        <v>3896.416484</v>
      </c>
      <c r="E278" s="102">
        <v>566.108244</v>
      </c>
      <c r="F278" s="103">
        <v>3330.30824</v>
      </c>
      <c r="G278" s="104">
        <f t="shared" si="280"/>
        <v>132.77</v>
      </c>
      <c r="H278" s="104"/>
      <c r="I278" s="145">
        <v>132.77</v>
      </c>
      <c r="J278" s="146"/>
      <c r="K278" s="102">
        <f t="shared" si="281"/>
        <v>40</v>
      </c>
      <c r="L278" s="102"/>
      <c r="M278" s="147"/>
      <c r="N278" s="148">
        <v>40</v>
      </c>
      <c r="O278" s="149"/>
      <c r="P278" s="150"/>
      <c r="Q278" s="197"/>
      <c r="R278" s="198"/>
      <c r="S278" s="199">
        <f t="shared" si="282"/>
        <v>0</v>
      </c>
      <c r="T278" s="200">
        <v>0</v>
      </c>
      <c r="U278" s="183">
        <f t="shared" si="275"/>
        <v>0</v>
      </c>
      <c r="V278" s="201"/>
      <c r="W278" s="30"/>
      <c r="X278" s="185"/>
      <c r="Y278" s="32"/>
      <c r="Z278" s="33"/>
      <c r="AA278" s="33"/>
      <c r="AB278" s="34"/>
      <c r="IU278"/>
    </row>
    <row r="279" spans="1:255" s="10" customFormat="1" ht="16.5" customHeight="1" hidden="1">
      <c r="A279" s="98" t="s">
        <v>468</v>
      </c>
      <c r="B279" s="99">
        <v>24</v>
      </c>
      <c r="C279" s="100">
        <f t="shared" si="278"/>
        <v>7671.2538384</v>
      </c>
      <c r="D279" s="101">
        <f t="shared" si="279"/>
        <v>7499.0138384</v>
      </c>
      <c r="E279" s="102">
        <v>2013.8484383999998</v>
      </c>
      <c r="F279" s="103">
        <v>5485.1654</v>
      </c>
      <c r="G279" s="104">
        <f t="shared" si="280"/>
        <v>148.24</v>
      </c>
      <c r="H279" s="104"/>
      <c r="I279" s="145">
        <v>148.24</v>
      </c>
      <c r="J279" s="146"/>
      <c r="K279" s="102">
        <f t="shared" si="281"/>
        <v>24</v>
      </c>
      <c r="L279" s="102"/>
      <c r="M279" s="147"/>
      <c r="N279" s="148">
        <v>24</v>
      </c>
      <c r="O279" s="149"/>
      <c r="P279" s="150"/>
      <c r="Q279" s="197"/>
      <c r="R279" s="198"/>
      <c r="S279" s="199">
        <f t="shared" si="282"/>
        <v>0</v>
      </c>
      <c r="T279" s="200">
        <v>0</v>
      </c>
      <c r="U279" s="183">
        <f t="shared" si="275"/>
        <v>0</v>
      </c>
      <c r="V279" s="201"/>
      <c r="W279" s="30"/>
      <c r="X279" s="185"/>
      <c r="Y279" s="32"/>
      <c r="Z279" s="33"/>
      <c r="AA279" s="33"/>
      <c r="AB279" s="34"/>
      <c r="IU279"/>
    </row>
    <row r="280" spans="1:255" s="10" customFormat="1" ht="16.5" customHeight="1" hidden="1">
      <c r="A280" s="98" t="s">
        <v>469</v>
      </c>
      <c r="B280" s="99">
        <v>52.92</v>
      </c>
      <c r="C280" s="100">
        <f t="shared" si="278"/>
        <v>21454.573078400004</v>
      </c>
      <c r="D280" s="101">
        <f t="shared" si="279"/>
        <v>20943.6130784</v>
      </c>
      <c r="E280" s="102">
        <v>5601.862478400001</v>
      </c>
      <c r="F280" s="103">
        <v>15341.750600000001</v>
      </c>
      <c r="G280" s="104">
        <f t="shared" si="280"/>
        <v>458.06</v>
      </c>
      <c r="H280" s="104"/>
      <c r="I280" s="145">
        <v>458.06</v>
      </c>
      <c r="J280" s="146"/>
      <c r="K280" s="102">
        <f t="shared" si="281"/>
        <v>52.9</v>
      </c>
      <c r="L280" s="102"/>
      <c r="M280" s="147"/>
      <c r="N280" s="148">
        <v>52.9</v>
      </c>
      <c r="O280" s="149"/>
      <c r="P280" s="150"/>
      <c r="Q280" s="197"/>
      <c r="R280" s="198"/>
      <c r="S280" s="199">
        <f t="shared" si="282"/>
        <v>0</v>
      </c>
      <c r="T280" s="200">
        <v>0</v>
      </c>
      <c r="U280" s="183">
        <f t="shared" si="275"/>
        <v>0</v>
      </c>
      <c r="V280" s="201"/>
      <c r="W280" s="30"/>
      <c r="X280" s="185"/>
      <c r="Y280" s="32"/>
      <c r="Z280" s="33"/>
      <c r="AA280" s="33"/>
      <c r="AB280" s="34"/>
      <c r="IU280"/>
    </row>
    <row r="281" spans="1:255" s="10" customFormat="1" ht="16.5" customHeight="1" hidden="1">
      <c r="A281" s="98" t="s">
        <v>470</v>
      </c>
      <c r="B281" s="99">
        <v>638.155</v>
      </c>
      <c r="C281" s="100">
        <f t="shared" si="278"/>
        <v>2638.3481868</v>
      </c>
      <c r="D281" s="101">
        <f t="shared" si="279"/>
        <v>1912.4581868</v>
      </c>
      <c r="E281" s="102">
        <v>512.1008868</v>
      </c>
      <c r="F281" s="103">
        <v>1400.3573000000001</v>
      </c>
      <c r="G281" s="104">
        <f t="shared" si="280"/>
        <v>87.69</v>
      </c>
      <c r="H281" s="104"/>
      <c r="I281" s="145">
        <v>87.69</v>
      </c>
      <c r="J281" s="146"/>
      <c r="K281" s="102">
        <f t="shared" si="281"/>
        <v>638.2</v>
      </c>
      <c r="L281" s="102"/>
      <c r="M281" s="147"/>
      <c r="N281" s="148">
        <v>638.2</v>
      </c>
      <c r="O281" s="149"/>
      <c r="P281" s="150"/>
      <c r="Q281" s="197"/>
      <c r="R281" s="198"/>
      <c r="S281" s="199">
        <f t="shared" si="282"/>
        <v>0</v>
      </c>
      <c r="T281" s="200">
        <v>0</v>
      </c>
      <c r="U281" s="183">
        <f t="shared" si="275"/>
        <v>0</v>
      </c>
      <c r="V281" s="201"/>
      <c r="W281" s="30"/>
      <c r="X281" s="185"/>
      <c r="Y281" s="32"/>
      <c r="Z281" s="33"/>
      <c r="AA281" s="33"/>
      <c r="AB281" s="34"/>
      <c r="IU281"/>
    </row>
    <row r="282" spans="1:255" s="10" customFormat="1" ht="16.5" customHeight="1" hidden="1">
      <c r="A282" s="98" t="s">
        <v>471</v>
      </c>
      <c r="B282" s="99">
        <v>83.334</v>
      </c>
      <c r="C282" s="100">
        <f t="shared" si="278"/>
        <v>20349.343947640005</v>
      </c>
      <c r="D282" s="101">
        <f t="shared" si="279"/>
        <v>19852.803947640004</v>
      </c>
      <c r="E282" s="102">
        <v>5333.360387640002</v>
      </c>
      <c r="F282" s="103">
        <v>14519.443560000002</v>
      </c>
      <c r="G282" s="104">
        <f t="shared" si="280"/>
        <v>413.24</v>
      </c>
      <c r="H282" s="104"/>
      <c r="I282" s="145">
        <v>413.24</v>
      </c>
      <c r="J282" s="146"/>
      <c r="K282" s="102">
        <f t="shared" si="281"/>
        <v>83.3</v>
      </c>
      <c r="L282" s="102"/>
      <c r="M282" s="147"/>
      <c r="N282" s="148">
        <v>83.3</v>
      </c>
      <c r="O282" s="149"/>
      <c r="P282" s="150"/>
      <c r="Q282" s="197"/>
      <c r="R282" s="198"/>
      <c r="S282" s="199">
        <f t="shared" si="282"/>
        <v>0</v>
      </c>
      <c r="T282" s="200">
        <v>0</v>
      </c>
      <c r="U282" s="183">
        <f t="shared" si="275"/>
        <v>0</v>
      </c>
      <c r="V282" s="201"/>
      <c r="W282" s="30"/>
      <c r="X282" s="185"/>
      <c r="Y282" s="32"/>
      <c r="Z282" s="33"/>
      <c r="AA282" s="33"/>
      <c r="AB282" s="34"/>
      <c r="IU282"/>
    </row>
    <row r="283" spans="1:255" s="10" customFormat="1" ht="16.5" customHeight="1" hidden="1">
      <c r="A283" s="98" t="s">
        <v>472</v>
      </c>
      <c r="B283" s="99">
        <v>0.61</v>
      </c>
      <c r="C283" s="100">
        <f t="shared" si="278"/>
        <v>8386.90995324</v>
      </c>
      <c r="D283" s="101">
        <f t="shared" si="279"/>
        <v>8229.31995324</v>
      </c>
      <c r="E283" s="102">
        <v>2187.0807932400003</v>
      </c>
      <c r="F283" s="103">
        <v>6042.23916</v>
      </c>
      <c r="G283" s="104">
        <f t="shared" si="280"/>
        <v>156.99</v>
      </c>
      <c r="H283" s="104"/>
      <c r="I283" s="145">
        <v>156.99</v>
      </c>
      <c r="J283" s="146"/>
      <c r="K283" s="102">
        <f t="shared" si="281"/>
        <v>0.6</v>
      </c>
      <c r="L283" s="102"/>
      <c r="M283" s="147"/>
      <c r="N283" s="148">
        <v>0.6</v>
      </c>
      <c r="O283" s="149"/>
      <c r="P283" s="150"/>
      <c r="Q283" s="197"/>
      <c r="R283" s="198"/>
      <c r="S283" s="199">
        <f t="shared" si="282"/>
        <v>0</v>
      </c>
      <c r="T283" s="200">
        <v>0</v>
      </c>
      <c r="U283" s="183">
        <f t="shared" si="275"/>
        <v>0</v>
      </c>
      <c r="V283" s="201"/>
      <c r="W283" s="30"/>
      <c r="X283" s="185"/>
      <c r="Y283" s="32"/>
      <c r="Z283" s="33"/>
      <c r="AA283" s="33"/>
      <c r="AB283" s="34"/>
      <c r="IU283"/>
    </row>
    <row r="284" spans="1:255" s="10" customFormat="1" ht="16.5" customHeight="1">
      <c r="A284" s="98" t="s">
        <v>473</v>
      </c>
      <c r="B284" s="99">
        <v>52.23</v>
      </c>
      <c r="C284" s="100">
        <f t="shared" si="278"/>
        <v>4656.477688</v>
      </c>
      <c r="D284" s="101">
        <f t="shared" si="279"/>
        <v>4382.007688</v>
      </c>
      <c r="E284" s="102">
        <v>1176.137688</v>
      </c>
      <c r="F284" s="103">
        <v>3205.87</v>
      </c>
      <c r="G284" s="104">
        <f t="shared" si="280"/>
        <v>222.27</v>
      </c>
      <c r="H284" s="104"/>
      <c r="I284" s="145">
        <v>222.27</v>
      </c>
      <c r="J284" s="146"/>
      <c r="K284" s="102">
        <f t="shared" si="281"/>
        <v>52.2</v>
      </c>
      <c r="L284" s="102"/>
      <c r="M284" s="147"/>
      <c r="N284" s="148">
        <v>52.2</v>
      </c>
      <c r="O284" s="149"/>
      <c r="P284" s="150"/>
      <c r="Q284" s="197">
        <v>10</v>
      </c>
      <c r="R284" s="198" t="s">
        <v>474</v>
      </c>
      <c r="S284" s="199"/>
      <c r="T284" s="200">
        <v>10</v>
      </c>
      <c r="U284" s="183">
        <f t="shared" si="275"/>
        <v>1</v>
      </c>
      <c r="V284" s="201" t="s">
        <v>474</v>
      </c>
      <c r="W284" s="30"/>
      <c r="X284" s="185"/>
      <c r="Y284" s="32"/>
      <c r="Z284" s="33"/>
      <c r="AA284" s="33"/>
      <c r="AB284" s="34"/>
      <c r="IU284"/>
    </row>
    <row r="285" spans="1:255" s="10" customFormat="1" ht="16.5" customHeight="1" hidden="1">
      <c r="A285" s="98" t="s">
        <v>475</v>
      </c>
      <c r="B285" s="99"/>
      <c r="C285" s="100">
        <f t="shared" si="278"/>
        <v>15320.857248000002</v>
      </c>
      <c r="D285" s="101">
        <f t="shared" si="279"/>
        <v>15138.097248000002</v>
      </c>
      <c r="E285" s="102">
        <v>4043.2944480000015</v>
      </c>
      <c r="F285" s="103">
        <v>11094.802800000001</v>
      </c>
      <c r="G285" s="104">
        <f t="shared" si="280"/>
        <v>182.76</v>
      </c>
      <c r="H285" s="104"/>
      <c r="I285" s="145">
        <v>182.76</v>
      </c>
      <c r="J285" s="146"/>
      <c r="K285" s="102">
        <f t="shared" si="281"/>
        <v>0</v>
      </c>
      <c r="L285" s="102"/>
      <c r="M285" s="147"/>
      <c r="N285" s="148"/>
      <c r="O285" s="149"/>
      <c r="P285" s="150"/>
      <c r="Q285" s="197"/>
      <c r="R285" s="198"/>
      <c r="S285" s="199">
        <f aca="true" t="shared" si="283" ref="S285:S295">O285-Q285</f>
        <v>0</v>
      </c>
      <c r="T285" s="200">
        <v>0</v>
      </c>
      <c r="U285" s="183">
        <f t="shared" si="275"/>
        <v>0</v>
      </c>
      <c r="V285" s="201"/>
      <c r="W285" s="30"/>
      <c r="X285" s="185"/>
      <c r="Y285" s="32"/>
      <c r="Z285" s="33"/>
      <c r="AA285" s="33"/>
      <c r="AB285" s="34"/>
      <c r="IU285"/>
    </row>
    <row r="286" spans="1:255" s="10" customFormat="1" ht="16.5" customHeight="1" hidden="1">
      <c r="A286" s="98" t="s">
        <v>476</v>
      </c>
      <c r="B286" s="99"/>
      <c r="C286" s="100">
        <f t="shared" si="278"/>
        <v>6681.005534399999</v>
      </c>
      <c r="D286" s="101">
        <f t="shared" si="279"/>
        <v>6373.3155344</v>
      </c>
      <c r="E286" s="102">
        <v>1688.8699343999997</v>
      </c>
      <c r="F286" s="103">
        <v>4684.4456</v>
      </c>
      <c r="G286" s="104">
        <f t="shared" si="280"/>
        <v>307.69</v>
      </c>
      <c r="H286" s="104"/>
      <c r="I286" s="145">
        <v>307.69</v>
      </c>
      <c r="J286" s="146"/>
      <c r="K286" s="102">
        <f t="shared" si="281"/>
        <v>0</v>
      </c>
      <c r="L286" s="102"/>
      <c r="M286" s="147"/>
      <c r="N286" s="148"/>
      <c r="O286" s="149"/>
      <c r="P286" s="150"/>
      <c r="Q286" s="197"/>
      <c r="R286" s="198"/>
      <c r="S286" s="199">
        <f t="shared" si="283"/>
        <v>0</v>
      </c>
      <c r="T286" s="200">
        <v>0</v>
      </c>
      <c r="U286" s="183">
        <f t="shared" si="275"/>
        <v>0</v>
      </c>
      <c r="V286" s="201"/>
      <c r="W286" s="30"/>
      <c r="X286" s="185"/>
      <c r="Y286" s="32"/>
      <c r="Z286" s="33"/>
      <c r="AA286" s="33"/>
      <c r="AB286" s="34"/>
      <c r="IU286"/>
    </row>
    <row r="287" spans="1:255" s="10" customFormat="1" ht="16.5" customHeight="1" hidden="1">
      <c r="A287" s="98" t="s">
        <v>477</v>
      </c>
      <c r="B287" s="99">
        <v>50</v>
      </c>
      <c r="C287" s="100">
        <f t="shared" si="278"/>
        <v>19126.544292</v>
      </c>
      <c r="D287" s="101">
        <f t="shared" si="279"/>
        <v>18636.584292</v>
      </c>
      <c r="E287" s="102">
        <v>4978.487292000002</v>
      </c>
      <c r="F287" s="103">
        <v>13658.097</v>
      </c>
      <c r="G287" s="104">
        <f t="shared" si="280"/>
        <v>439.96</v>
      </c>
      <c r="H287" s="104"/>
      <c r="I287" s="145">
        <v>439.96</v>
      </c>
      <c r="J287" s="146"/>
      <c r="K287" s="102">
        <f t="shared" si="281"/>
        <v>50</v>
      </c>
      <c r="L287" s="102"/>
      <c r="M287" s="147"/>
      <c r="N287" s="148">
        <v>50</v>
      </c>
      <c r="O287" s="149"/>
      <c r="P287" s="150"/>
      <c r="Q287" s="197"/>
      <c r="R287" s="198"/>
      <c r="S287" s="199">
        <f t="shared" si="283"/>
        <v>0</v>
      </c>
      <c r="T287" s="200">
        <v>0</v>
      </c>
      <c r="U287" s="183">
        <f t="shared" si="275"/>
        <v>0</v>
      </c>
      <c r="V287" s="201"/>
      <c r="W287" s="30"/>
      <c r="X287" s="185"/>
      <c r="Y287" s="32"/>
      <c r="Z287" s="33"/>
      <c r="AA287" s="33"/>
      <c r="AB287" s="34"/>
      <c r="IU287"/>
    </row>
    <row r="288" spans="1:255" s="10" customFormat="1" ht="16.5" customHeight="1" hidden="1">
      <c r="A288" s="98" t="s">
        <v>478</v>
      </c>
      <c r="B288" s="99">
        <v>6.2</v>
      </c>
      <c r="C288" s="100">
        <f t="shared" si="278"/>
        <v>25745.110808</v>
      </c>
      <c r="D288" s="101">
        <f t="shared" si="279"/>
        <v>25089.900808000002</v>
      </c>
      <c r="E288" s="102">
        <v>6673.802808</v>
      </c>
      <c r="F288" s="103">
        <v>18416.098</v>
      </c>
      <c r="G288" s="104">
        <f t="shared" si="280"/>
        <v>649.01</v>
      </c>
      <c r="H288" s="104"/>
      <c r="I288" s="145">
        <v>649.01</v>
      </c>
      <c r="J288" s="146"/>
      <c r="K288" s="102">
        <f t="shared" si="281"/>
        <v>6.2</v>
      </c>
      <c r="L288" s="102"/>
      <c r="M288" s="147"/>
      <c r="N288" s="148">
        <v>6.2</v>
      </c>
      <c r="O288" s="149"/>
      <c r="P288" s="150"/>
      <c r="Q288" s="197"/>
      <c r="R288" s="198"/>
      <c r="S288" s="199">
        <f t="shared" si="283"/>
        <v>0</v>
      </c>
      <c r="T288" s="200">
        <v>0</v>
      </c>
      <c r="U288" s="183">
        <f t="shared" si="275"/>
        <v>0</v>
      </c>
      <c r="V288" s="201"/>
      <c r="W288" s="30"/>
      <c r="X288" s="185"/>
      <c r="Y288" s="32"/>
      <c r="Z288" s="33"/>
      <c r="AA288" s="33"/>
      <c r="AB288" s="34"/>
      <c r="IU288"/>
    </row>
    <row r="289" spans="1:255" s="10" customFormat="1" ht="16.5" customHeight="1" hidden="1">
      <c r="A289" s="98" t="s">
        <v>479</v>
      </c>
      <c r="B289" s="99"/>
      <c r="C289" s="100">
        <f t="shared" si="278"/>
        <v>8726.966497600002</v>
      </c>
      <c r="D289" s="101">
        <f t="shared" si="279"/>
        <v>8520.696497600002</v>
      </c>
      <c r="E289" s="102">
        <v>2286.603897600001</v>
      </c>
      <c r="F289" s="103">
        <v>6234.092600000001</v>
      </c>
      <c r="G289" s="104">
        <f t="shared" si="280"/>
        <v>206.27</v>
      </c>
      <c r="H289" s="104"/>
      <c r="I289" s="145">
        <v>206.27</v>
      </c>
      <c r="J289" s="146"/>
      <c r="K289" s="102">
        <f t="shared" si="281"/>
        <v>0</v>
      </c>
      <c r="L289" s="102"/>
      <c r="M289" s="147"/>
      <c r="N289" s="148"/>
      <c r="O289" s="149"/>
      <c r="P289" s="150"/>
      <c r="Q289" s="197"/>
      <c r="R289" s="198"/>
      <c r="S289" s="199">
        <f t="shared" si="283"/>
        <v>0</v>
      </c>
      <c r="T289" s="200">
        <v>0</v>
      </c>
      <c r="U289" s="183">
        <f t="shared" si="275"/>
        <v>0</v>
      </c>
      <c r="V289" s="201"/>
      <c r="W289" s="30"/>
      <c r="X289" s="185"/>
      <c r="Y289" s="32"/>
      <c r="Z289" s="33"/>
      <c r="AA289" s="33"/>
      <c r="AB289" s="34"/>
      <c r="IU289"/>
    </row>
    <row r="290" spans="1:255" s="10" customFormat="1" ht="16.5" customHeight="1" hidden="1">
      <c r="A290" s="98" t="s">
        <v>480</v>
      </c>
      <c r="B290" s="99"/>
      <c r="C290" s="100">
        <f t="shared" si="278"/>
        <v>26547.580588</v>
      </c>
      <c r="D290" s="101">
        <f t="shared" si="279"/>
        <v>25856.620588</v>
      </c>
      <c r="E290" s="102">
        <v>6943.461588000002</v>
      </c>
      <c r="F290" s="103">
        <v>18913.159</v>
      </c>
      <c r="G290" s="104">
        <f t="shared" si="280"/>
        <v>690.96</v>
      </c>
      <c r="H290" s="104"/>
      <c r="I290" s="145">
        <v>690.96</v>
      </c>
      <c r="J290" s="146"/>
      <c r="K290" s="102">
        <f t="shared" si="281"/>
        <v>0</v>
      </c>
      <c r="L290" s="102"/>
      <c r="M290" s="147"/>
      <c r="N290" s="148"/>
      <c r="O290" s="149"/>
      <c r="P290" s="150"/>
      <c r="Q290" s="197"/>
      <c r="R290" s="198"/>
      <c r="S290" s="199">
        <f t="shared" si="283"/>
        <v>0</v>
      </c>
      <c r="T290" s="200">
        <v>0</v>
      </c>
      <c r="U290" s="183">
        <f t="shared" si="275"/>
        <v>0</v>
      </c>
      <c r="V290" s="201"/>
      <c r="W290" s="30"/>
      <c r="X290" s="185"/>
      <c r="Y290" s="32"/>
      <c r="Z290" s="33"/>
      <c r="AA290" s="33"/>
      <c r="AB290" s="34"/>
      <c r="IU290"/>
    </row>
    <row r="291" spans="1:255" s="10" customFormat="1" ht="16.5" customHeight="1" hidden="1">
      <c r="A291" s="98" t="s">
        <v>481</v>
      </c>
      <c r="B291" s="99">
        <v>36.292</v>
      </c>
      <c r="C291" s="100">
        <f t="shared" si="278"/>
        <v>8361.387384</v>
      </c>
      <c r="D291" s="101">
        <f t="shared" si="279"/>
        <v>8109.7973839999995</v>
      </c>
      <c r="E291" s="102">
        <v>2177.3463839999995</v>
      </c>
      <c r="F291" s="103">
        <v>5932.451</v>
      </c>
      <c r="G291" s="104">
        <f t="shared" si="280"/>
        <v>215.29</v>
      </c>
      <c r="H291" s="104"/>
      <c r="I291" s="145">
        <v>215.29</v>
      </c>
      <c r="J291" s="146"/>
      <c r="K291" s="102">
        <f t="shared" si="281"/>
        <v>36.3</v>
      </c>
      <c r="L291" s="102"/>
      <c r="M291" s="147"/>
      <c r="N291" s="148">
        <v>36.3</v>
      </c>
      <c r="O291" s="149"/>
      <c r="P291" s="150"/>
      <c r="Q291" s="197"/>
      <c r="R291" s="198"/>
      <c r="S291" s="199">
        <f t="shared" si="283"/>
        <v>0</v>
      </c>
      <c r="T291" s="200">
        <v>0</v>
      </c>
      <c r="U291" s="183">
        <f t="shared" si="275"/>
        <v>0</v>
      </c>
      <c r="V291" s="201"/>
      <c r="W291" s="30"/>
      <c r="X291" s="185"/>
      <c r="Y291" s="32"/>
      <c r="Z291" s="33"/>
      <c r="AA291" s="33"/>
      <c r="AB291" s="34"/>
      <c r="IU291"/>
    </row>
    <row r="292" spans="1:255" s="10" customFormat="1" ht="16.5" customHeight="1" hidden="1">
      <c r="A292" s="98" t="s">
        <v>482</v>
      </c>
      <c r="B292" s="99">
        <v>23.4</v>
      </c>
      <c r="C292" s="100">
        <f t="shared" si="278"/>
        <v>5634.189560439999</v>
      </c>
      <c r="D292" s="101">
        <f t="shared" si="279"/>
        <v>5540.009560439999</v>
      </c>
      <c r="E292" s="102">
        <v>1467.65080044</v>
      </c>
      <c r="F292" s="103">
        <v>4072.3587599999996</v>
      </c>
      <c r="G292" s="104">
        <f t="shared" si="280"/>
        <v>70.78</v>
      </c>
      <c r="H292" s="104"/>
      <c r="I292" s="145">
        <v>70.78</v>
      </c>
      <c r="J292" s="146"/>
      <c r="K292" s="102">
        <f t="shared" si="281"/>
        <v>23.4</v>
      </c>
      <c r="L292" s="102"/>
      <c r="M292" s="147"/>
      <c r="N292" s="148">
        <v>23.4</v>
      </c>
      <c r="O292" s="149"/>
      <c r="P292" s="150"/>
      <c r="Q292" s="197"/>
      <c r="R292" s="198"/>
      <c r="S292" s="199">
        <f t="shared" si="283"/>
        <v>0</v>
      </c>
      <c r="T292" s="200">
        <v>0</v>
      </c>
      <c r="U292" s="183">
        <f t="shared" si="275"/>
        <v>0</v>
      </c>
      <c r="V292" s="201"/>
      <c r="W292" s="30"/>
      <c r="X292" s="185"/>
      <c r="Y292" s="32"/>
      <c r="Z292" s="33"/>
      <c r="AA292" s="33"/>
      <c r="AB292" s="34"/>
      <c r="IU292"/>
    </row>
    <row r="293" spans="1:255" s="10" customFormat="1" ht="16.5" customHeight="1" hidden="1">
      <c r="A293" s="98" t="s">
        <v>483</v>
      </c>
      <c r="B293" s="99"/>
      <c r="C293" s="100">
        <f t="shared" si="278"/>
        <v>4095.330738399999</v>
      </c>
      <c r="D293" s="101">
        <f t="shared" si="279"/>
        <v>4095.330738399999</v>
      </c>
      <c r="E293" s="102">
        <v>1101.4113384</v>
      </c>
      <c r="F293" s="103">
        <v>2993.9193999999993</v>
      </c>
      <c r="G293" s="104">
        <f t="shared" si="280"/>
        <v>0</v>
      </c>
      <c r="H293" s="104"/>
      <c r="I293" s="145"/>
      <c r="J293" s="146"/>
      <c r="K293" s="102">
        <f t="shared" si="281"/>
        <v>0</v>
      </c>
      <c r="L293" s="102"/>
      <c r="M293" s="147"/>
      <c r="N293" s="148"/>
      <c r="O293" s="149"/>
      <c r="P293" s="150"/>
      <c r="Q293" s="197"/>
      <c r="R293" s="198"/>
      <c r="S293" s="199">
        <f t="shared" si="283"/>
        <v>0</v>
      </c>
      <c r="T293" s="200">
        <v>0</v>
      </c>
      <c r="U293" s="183">
        <f t="shared" si="275"/>
        <v>0</v>
      </c>
      <c r="V293" s="201"/>
      <c r="W293" s="30"/>
      <c r="X293" s="185"/>
      <c r="Y293" s="32"/>
      <c r="Z293" s="33"/>
      <c r="AA293" s="33"/>
      <c r="AB293" s="34"/>
      <c r="IU293"/>
    </row>
    <row r="294" spans="1:255" s="10" customFormat="1" ht="16.5" customHeight="1" hidden="1">
      <c r="A294" s="98" t="s">
        <v>484</v>
      </c>
      <c r="B294" s="99"/>
      <c r="C294" s="100">
        <f t="shared" si="278"/>
        <v>6923.433533399999</v>
      </c>
      <c r="D294" s="101">
        <f t="shared" si="279"/>
        <v>6848.783533399999</v>
      </c>
      <c r="E294" s="102">
        <v>1825.8177834</v>
      </c>
      <c r="F294" s="103">
        <v>5022.965749999999</v>
      </c>
      <c r="G294" s="104">
        <f t="shared" si="280"/>
        <v>74.65</v>
      </c>
      <c r="H294" s="104"/>
      <c r="I294" s="145">
        <v>74.65</v>
      </c>
      <c r="J294" s="146"/>
      <c r="K294" s="102">
        <f t="shared" si="281"/>
        <v>0</v>
      </c>
      <c r="L294" s="102"/>
      <c r="M294" s="147"/>
      <c r="N294" s="148"/>
      <c r="O294" s="149"/>
      <c r="P294" s="150"/>
      <c r="Q294" s="197"/>
      <c r="R294" s="198"/>
      <c r="S294" s="199">
        <f t="shared" si="283"/>
        <v>0</v>
      </c>
      <c r="T294" s="200">
        <v>0</v>
      </c>
      <c r="U294" s="183">
        <f t="shared" si="275"/>
        <v>0</v>
      </c>
      <c r="V294" s="201"/>
      <c r="W294" s="30"/>
      <c r="X294" s="185"/>
      <c r="Y294" s="32"/>
      <c r="Z294" s="33"/>
      <c r="AA294" s="33"/>
      <c r="AB294" s="34"/>
      <c r="IU294"/>
    </row>
    <row r="295" spans="1:255" s="10" customFormat="1" ht="16.5" customHeight="1" hidden="1">
      <c r="A295" s="98" t="s">
        <v>485</v>
      </c>
      <c r="B295" s="99"/>
      <c r="C295" s="100">
        <f t="shared" si="278"/>
        <v>4687.6214982</v>
      </c>
      <c r="D295" s="101">
        <f t="shared" si="279"/>
        <v>4611.8214982</v>
      </c>
      <c r="E295" s="102">
        <v>1245.5846982</v>
      </c>
      <c r="F295" s="103">
        <v>3366.2367999999997</v>
      </c>
      <c r="G295" s="104">
        <f t="shared" si="280"/>
        <v>75.8</v>
      </c>
      <c r="H295" s="104"/>
      <c r="I295" s="145">
        <v>75.8</v>
      </c>
      <c r="J295" s="146"/>
      <c r="K295" s="102">
        <f t="shared" si="281"/>
        <v>0</v>
      </c>
      <c r="L295" s="102"/>
      <c r="M295" s="147"/>
      <c r="N295" s="148"/>
      <c r="O295" s="149"/>
      <c r="P295" s="150"/>
      <c r="Q295" s="197"/>
      <c r="R295" s="198"/>
      <c r="S295" s="199">
        <f t="shared" si="283"/>
        <v>0</v>
      </c>
      <c r="T295" s="200">
        <v>0</v>
      </c>
      <c r="U295" s="183">
        <f t="shared" si="275"/>
        <v>0</v>
      </c>
      <c r="V295" s="201"/>
      <c r="W295" s="30"/>
      <c r="X295" s="185"/>
      <c r="Y295" s="32"/>
      <c r="Z295" s="33"/>
      <c r="AA295" s="33"/>
      <c r="AB295" s="34"/>
      <c r="IU295"/>
    </row>
    <row r="296" spans="1:255" s="10" customFormat="1" ht="16.5" customHeight="1">
      <c r="A296" s="98" t="s">
        <v>486</v>
      </c>
      <c r="B296" s="99">
        <v>166.95</v>
      </c>
      <c r="C296" s="100">
        <f t="shared" si="278"/>
        <v>7936.436218639999</v>
      </c>
      <c r="D296" s="101">
        <f t="shared" si="279"/>
        <v>7596.77621864</v>
      </c>
      <c r="E296" s="102">
        <v>2045.1366986400003</v>
      </c>
      <c r="F296" s="103">
        <v>5551.63952</v>
      </c>
      <c r="G296" s="104">
        <f t="shared" si="280"/>
        <v>172.66</v>
      </c>
      <c r="H296" s="104"/>
      <c r="I296" s="145">
        <v>172.66</v>
      </c>
      <c r="J296" s="146"/>
      <c r="K296" s="102">
        <f t="shared" si="281"/>
        <v>167</v>
      </c>
      <c r="L296" s="102"/>
      <c r="M296" s="147"/>
      <c r="N296" s="148">
        <v>167</v>
      </c>
      <c r="O296" s="149"/>
      <c r="P296" s="150"/>
      <c r="Q296" s="197">
        <v>20</v>
      </c>
      <c r="R296" s="198" t="s">
        <v>474</v>
      </c>
      <c r="S296" s="199"/>
      <c r="T296" s="200">
        <v>20</v>
      </c>
      <c r="U296" s="183">
        <f t="shared" si="275"/>
        <v>2</v>
      </c>
      <c r="V296" s="201" t="s">
        <v>474</v>
      </c>
      <c r="W296" s="30"/>
      <c r="X296" s="185"/>
      <c r="Y296" s="32"/>
      <c r="Z296" s="33"/>
      <c r="AA296" s="33"/>
      <c r="AB296" s="34"/>
      <c r="IU296"/>
    </row>
    <row r="297" spans="1:255" s="10" customFormat="1" ht="16.5" customHeight="1" hidden="1">
      <c r="A297" s="98" t="s">
        <v>487</v>
      </c>
      <c r="B297" s="99">
        <v>74</v>
      </c>
      <c r="C297" s="100">
        <f t="shared" si="278"/>
        <v>12685.98055316</v>
      </c>
      <c r="D297" s="101">
        <f t="shared" si="279"/>
        <v>12323.90055316</v>
      </c>
      <c r="E297" s="102">
        <v>3331.7455131599977</v>
      </c>
      <c r="F297" s="103">
        <v>8992.155040000001</v>
      </c>
      <c r="G297" s="104">
        <f t="shared" si="280"/>
        <v>288.08</v>
      </c>
      <c r="H297" s="104"/>
      <c r="I297" s="145">
        <v>288.08</v>
      </c>
      <c r="J297" s="146"/>
      <c r="K297" s="102">
        <f t="shared" si="281"/>
        <v>74</v>
      </c>
      <c r="L297" s="102"/>
      <c r="M297" s="147"/>
      <c r="N297" s="148">
        <v>74</v>
      </c>
      <c r="O297" s="149"/>
      <c r="P297" s="150"/>
      <c r="Q297" s="197"/>
      <c r="R297" s="198"/>
      <c r="S297" s="199">
        <f aca="true" t="shared" si="284" ref="S297:S300">O297-Q297</f>
        <v>0</v>
      </c>
      <c r="T297" s="200">
        <v>0</v>
      </c>
      <c r="U297" s="183">
        <f t="shared" si="275"/>
        <v>0</v>
      </c>
      <c r="V297" s="201"/>
      <c r="W297" s="30"/>
      <c r="X297" s="185"/>
      <c r="Y297" s="32"/>
      <c r="Z297" s="33"/>
      <c r="AA297" s="33"/>
      <c r="AB297" s="34"/>
      <c r="IU297"/>
    </row>
    <row r="298" spans="1:255" s="10" customFormat="1" ht="16.5" customHeight="1" hidden="1">
      <c r="A298" s="98" t="s">
        <v>488</v>
      </c>
      <c r="B298" s="99">
        <v>36</v>
      </c>
      <c r="C298" s="100">
        <f t="shared" si="278"/>
        <v>2197.56059</v>
      </c>
      <c r="D298" s="101">
        <f t="shared" si="279"/>
        <v>2121.96059</v>
      </c>
      <c r="E298" s="102">
        <v>563.7474900000001</v>
      </c>
      <c r="F298" s="103">
        <v>1558.2131000000002</v>
      </c>
      <c r="G298" s="104">
        <f t="shared" si="280"/>
        <v>39.6</v>
      </c>
      <c r="H298" s="104"/>
      <c r="I298" s="145">
        <v>39.6</v>
      </c>
      <c r="J298" s="146"/>
      <c r="K298" s="102">
        <f t="shared" si="281"/>
        <v>36</v>
      </c>
      <c r="L298" s="102"/>
      <c r="M298" s="147"/>
      <c r="N298" s="148">
        <v>36</v>
      </c>
      <c r="O298" s="149"/>
      <c r="P298" s="150"/>
      <c r="Q298" s="197"/>
      <c r="R298" s="198"/>
      <c r="S298" s="199">
        <f t="shared" si="284"/>
        <v>0</v>
      </c>
      <c r="T298" s="200">
        <v>0</v>
      </c>
      <c r="U298" s="183">
        <f t="shared" si="275"/>
        <v>0</v>
      </c>
      <c r="V298" s="201"/>
      <c r="W298" s="30"/>
      <c r="X298" s="185"/>
      <c r="Y298" s="32"/>
      <c r="Z298" s="33"/>
      <c r="AA298" s="33"/>
      <c r="AB298" s="34"/>
      <c r="IU298"/>
    </row>
    <row r="299" spans="1:255" s="10" customFormat="1" ht="16.5" customHeight="1" hidden="1">
      <c r="A299" s="98" t="s">
        <v>489</v>
      </c>
      <c r="B299" s="99">
        <v>70.6</v>
      </c>
      <c r="C299" s="100">
        <f t="shared" si="278"/>
        <v>11101.504415160003</v>
      </c>
      <c r="D299" s="101">
        <f t="shared" si="279"/>
        <v>10833.104415160004</v>
      </c>
      <c r="E299" s="102">
        <v>2923.381175160002</v>
      </c>
      <c r="F299" s="103">
        <v>7909.723240000001</v>
      </c>
      <c r="G299" s="104">
        <f t="shared" si="280"/>
        <v>197.8</v>
      </c>
      <c r="H299" s="104"/>
      <c r="I299" s="145">
        <v>197.8</v>
      </c>
      <c r="J299" s="146"/>
      <c r="K299" s="102">
        <f t="shared" si="281"/>
        <v>70.6</v>
      </c>
      <c r="L299" s="102"/>
      <c r="M299" s="147"/>
      <c r="N299" s="148">
        <v>70.6</v>
      </c>
      <c r="O299" s="149"/>
      <c r="P299" s="150"/>
      <c r="Q299" s="197"/>
      <c r="R299" s="198"/>
      <c r="S299" s="199">
        <f t="shared" si="284"/>
        <v>0</v>
      </c>
      <c r="T299" s="200">
        <v>0</v>
      </c>
      <c r="U299" s="183">
        <f t="shared" si="275"/>
        <v>0</v>
      </c>
      <c r="V299" s="201"/>
      <c r="W299" s="30"/>
      <c r="X299" s="185"/>
      <c r="Y299" s="32"/>
      <c r="Z299" s="33"/>
      <c r="AA299" s="33"/>
      <c r="AB299" s="34"/>
      <c r="IU299"/>
    </row>
    <row r="300" spans="1:255" s="10" customFormat="1" ht="16.5" customHeight="1" hidden="1">
      <c r="A300" s="98" t="s">
        <v>490</v>
      </c>
      <c r="B300" s="99">
        <v>28</v>
      </c>
      <c r="C300" s="100">
        <f t="shared" si="278"/>
        <v>1969.8062733199997</v>
      </c>
      <c r="D300" s="101">
        <f t="shared" si="279"/>
        <v>1911.2062733199998</v>
      </c>
      <c r="E300" s="102">
        <v>510.06199332000006</v>
      </c>
      <c r="F300" s="103">
        <v>1401.1442799999998</v>
      </c>
      <c r="G300" s="104">
        <f t="shared" si="280"/>
        <v>30.6</v>
      </c>
      <c r="H300" s="104"/>
      <c r="I300" s="145">
        <v>30.6</v>
      </c>
      <c r="J300" s="146"/>
      <c r="K300" s="102">
        <f t="shared" si="281"/>
        <v>28</v>
      </c>
      <c r="L300" s="102"/>
      <c r="M300" s="147"/>
      <c r="N300" s="148">
        <v>28</v>
      </c>
      <c r="O300" s="149"/>
      <c r="P300" s="150"/>
      <c r="Q300" s="197"/>
      <c r="R300" s="198"/>
      <c r="S300" s="199">
        <f t="shared" si="284"/>
        <v>0</v>
      </c>
      <c r="T300" s="200">
        <v>0</v>
      </c>
      <c r="U300" s="183">
        <f t="shared" si="275"/>
        <v>0</v>
      </c>
      <c r="V300" s="201"/>
      <c r="W300" s="30"/>
      <c r="X300" s="185"/>
      <c r="Y300" s="32"/>
      <c r="Z300" s="33"/>
      <c r="AA300" s="33"/>
      <c r="AB300" s="34"/>
      <c r="IU300"/>
    </row>
    <row r="301" spans="1:255" s="10" customFormat="1" ht="16.5" customHeight="1">
      <c r="A301" s="98" t="s">
        <v>491</v>
      </c>
      <c r="B301" s="99"/>
      <c r="C301" s="100">
        <f t="shared" si="278"/>
        <v>9767.831469199999</v>
      </c>
      <c r="D301" s="101">
        <f t="shared" si="279"/>
        <v>9596.5314692</v>
      </c>
      <c r="E301" s="102">
        <v>2599.004989200001</v>
      </c>
      <c r="F301" s="103">
        <v>6997.526479999999</v>
      </c>
      <c r="G301" s="104">
        <f t="shared" si="280"/>
        <v>171.3</v>
      </c>
      <c r="H301" s="104"/>
      <c r="I301" s="145">
        <v>171.3</v>
      </c>
      <c r="J301" s="146"/>
      <c r="K301" s="102">
        <f t="shared" si="281"/>
        <v>0</v>
      </c>
      <c r="L301" s="102"/>
      <c r="M301" s="147"/>
      <c r="N301" s="148"/>
      <c r="O301" s="149"/>
      <c r="P301" s="150"/>
      <c r="Q301" s="197">
        <v>85</v>
      </c>
      <c r="R301" s="198" t="s">
        <v>492</v>
      </c>
      <c r="S301" s="199"/>
      <c r="T301" s="200">
        <v>85</v>
      </c>
      <c r="U301" s="183">
        <f t="shared" si="275"/>
        <v>8.5</v>
      </c>
      <c r="V301" s="201" t="s">
        <v>492</v>
      </c>
      <c r="W301" s="30"/>
      <c r="X301" s="185"/>
      <c r="Y301" s="32"/>
      <c r="Z301" s="33"/>
      <c r="AA301" s="33"/>
      <c r="AB301" s="34"/>
      <c r="IU301"/>
    </row>
    <row r="302" spans="1:255" s="10" customFormat="1" ht="16.5" customHeight="1">
      <c r="A302" s="98" t="s">
        <v>493</v>
      </c>
      <c r="B302" s="99">
        <v>42.587</v>
      </c>
      <c r="C302" s="100">
        <f t="shared" si="278"/>
        <v>137.6</v>
      </c>
      <c r="D302" s="101">
        <f t="shared" si="279"/>
        <v>0</v>
      </c>
      <c r="E302" s="102"/>
      <c r="F302" s="103"/>
      <c r="G302" s="104">
        <f t="shared" si="280"/>
        <v>95</v>
      </c>
      <c r="H302" s="104"/>
      <c r="I302" s="145">
        <v>95</v>
      </c>
      <c r="J302" s="146"/>
      <c r="K302" s="102">
        <f t="shared" si="281"/>
        <v>42.6</v>
      </c>
      <c r="L302" s="102"/>
      <c r="M302" s="147"/>
      <c r="N302" s="148">
        <v>42.6</v>
      </c>
      <c r="O302" s="149"/>
      <c r="P302" s="150"/>
      <c r="Q302" s="197">
        <v>10</v>
      </c>
      <c r="R302" s="198" t="s">
        <v>492</v>
      </c>
      <c r="S302" s="199"/>
      <c r="T302" s="200">
        <v>10</v>
      </c>
      <c r="U302" s="183">
        <f t="shared" si="275"/>
        <v>1</v>
      </c>
      <c r="V302" s="201" t="s">
        <v>492</v>
      </c>
      <c r="W302" s="30"/>
      <c r="X302" s="185"/>
      <c r="Y302" s="32"/>
      <c r="Z302" s="33"/>
      <c r="AA302" s="33"/>
      <c r="AB302" s="34"/>
      <c r="IU302"/>
    </row>
    <row r="303" spans="1:255" s="10" customFormat="1" ht="16.5" customHeight="1">
      <c r="A303" s="98" t="s">
        <v>494</v>
      </c>
      <c r="B303" s="99">
        <v>147.45</v>
      </c>
      <c r="C303" s="100">
        <f t="shared" si="278"/>
        <v>7116.279052559999</v>
      </c>
      <c r="D303" s="101">
        <f t="shared" si="279"/>
        <v>6908.70905256</v>
      </c>
      <c r="E303" s="102">
        <v>1853.7491325600006</v>
      </c>
      <c r="F303" s="103">
        <v>5054.959919999999</v>
      </c>
      <c r="G303" s="104">
        <f t="shared" si="280"/>
        <v>60.07</v>
      </c>
      <c r="H303" s="104"/>
      <c r="I303" s="145">
        <v>60.07</v>
      </c>
      <c r="J303" s="146"/>
      <c r="K303" s="102">
        <f t="shared" si="281"/>
        <v>147.5</v>
      </c>
      <c r="L303" s="102"/>
      <c r="M303" s="147"/>
      <c r="N303" s="148">
        <v>147.5</v>
      </c>
      <c r="O303" s="149"/>
      <c r="P303" s="150"/>
      <c r="Q303" s="197">
        <v>15</v>
      </c>
      <c r="R303" s="198" t="s">
        <v>492</v>
      </c>
      <c r="S303" s="199"/>
      <c r="T303" s="200">
        <v>15</v>
      </c>
      <c r="U303" s="183">
        <f t="shared" si="275"/>
        <v>1.5</v>
      </c>
      <c r="V303" s="201" t="s">
        <v>492</v>
      </c>
      <c r="W303" s="30"/>
      <c r="X303" s="185"/>
      <c r="Y303" s="32"/>
      <c r="Z303" s="33"/>
      <c r="AA303" s="33"/>
      <c r="AB303" s="34"/>
      <c r="IU303"/>
    </row>
    <row r="304" spans="1:255" s="10" customFormat="1" ht="16.5" customHeight="1" hidden="1">
      <c r="A304" s="98" t="s">
        <v>495</v>
      </c>
      <c r="B304" s="99">
        <v>49</v>
      </c>
      <c r="C304" s="100">
        <f t="shared" si="278"/>
        <v>6937.941803039999</v>
      </c>
      <c r="D304" s="101">
        <f t="shared" si="279"/>
        <v>6563.7418030399995</v>
      </c>
      <c r="E304" s="102">
        <v>1773.6789230400007</v>
      </c>
      <c r="F304" s="103">
        <v>4790.062879999999</v>
      </c>
      <c r="G304" s="104">
        <f t="shared" si="280"/>
        <v>325.2</v>
      </c>
      <c r="H304" s="104"/>
      <c r="I304" s="145">
        <v>325.2</v>
      </c>
      <c r="J304" s="146"/>
      <c r="K304" s="102">
        <f t="shared" si="281"/>
        <v>49</v>
      </c>
      <c r="L304" s="102"/>
      <c r="M304" s="147"/>
      <c r="N304" s="148">
        <v>49</v>
      </c>
      <c r="O304" s="149"/>
      <c r="P304" s="150"/>
      <c r="Q304" s="197"/>
      <c r="R304" s="198"/>
      <c r="S304" s="199">
        <f aca="true" t="shared" si="285" ref="S304:S309">O304-Q304</f>
        <v>0</v>
      </c>
      <c r="T304" s="200">
        <v>0</v>
      </c>
      <c r="U304" s="183">
        <f t="shared" si="275"/>
        <v>0</v>
      </c>
      <c r="V304" s="201"/>
      <c r="W304" s="30"/>
      <c r="X304" s="185"/>
      <c r="Y304" s="32"/>
      <c r="Z304" s="33"/>
      <c r="AA304" s="33"/>
      <c r="AB304" s="34"/>
      <c r="IU304"/>
    </row>
    <row r="305" spans="1:255" s="10" customFormat="1" ht="16.5" customHeight="1" hidden="1">
      <c r="A305" s="98" t="s">
        <v>496</v>
      </c>
      <c r="B305" s="99"/>
      <c r="C305" s="100">
        <f t="shared" si="278"/>
        <v>10099.21</v>
      </c>
      <c r="D305" s="101">
        <f t="shared" si="279"/>
        <v>9944</v>
      </c>
      <c r="E305" s="102">
        <v>2621.2</v>
      </c>
      <c r="F305" s="103">
        <v>7322.8</v>
      </c>
      <c r="G305" s="104">
        <f t="shared" si="280"/>
        <v>155.21</v>
      </c>
      <c r="H305" s="104"/>
      <c r="I305" s="145">
        <v>155.21</v>
      </c>
      <c r="J305" s="146"/>
      <c r="K305" s="102">
        <f t="shared" si="281"/>
        <v>0</v>
      </c>
      <c r="L305" s="102"/>
      <c r="M305" s="147"/>
      <c r="N305" s="148"/>
      <c r="O305" s="149"/>
      <c r="P305" s="150"/>
      <c r="Q305" s="197"/>
      <c r="R305" s="198"/>
      <c r="S305" s="199">
        <f t="shared" si="285"/>
        <v>0</v>
      </c>
      <c r="T305" s="200">
        <v>0</v>
      </c>
      <c r="U305" s="183">
        <f t="shared" si="275"/>
        <v>0</v>
      </c>
      <c r="V305" s="201"/>
      <c r="W305" s="30"/>
      <c r="X305" s="185"/>
      <c r="Y305" s="32"/>
      <c r="Z305" s="33"/>
      <c r="AA305" s="33"/>
      <c r="AB305" s="34"/>
      <c r="IU305"/>
    </row>
    <row r="306" spans="1:255" s="10" customFormat="1" ht="16.5" customHeight="1" hidden="1">
      <c r="A306" s="98" t="s">
        <v>497</v>
      </c>
      <c r="B306" s="99"/>
      <c r="C306" s="100">
        <f t="shared" si="278"/>
        <v>629.4</v>
      </c>
      <c r="D306" s="101">
        <f t="shared" si="279"/>
        <v>629.4</v>
      </c>
      <c r="E306" s="102">
        <v>170</v>
      </c>
      <c r="F306" s="103">
        <v>459.4</v>
      </c>
      <c r="G306" s="104">
        <f t="shared" si="280"/>
        <v>0</v>
      </c>
      <c r="H306" s="104"/>
      <c r="I306" s="145"/>
      <c r="J306" s="146"/>
      <c r="K306" s="102">
        <f t="shared" si="281"/>
        <v>0</v>
      </c>
      <c r="L306" s="102"/>
      <c r="M306" s="147"/>
      <c r="N306" s="148"/>
      <c r="O306" s="149"/>
      <c r="P306" s="150"/>
      <c r="Q306" s="197"/>
      <c r="R306" s="198"/>
      <c r="S306" s="199">
        <f t="shared" si="285"/>
        <v>0</v>
      </c>
      <c r="T306" s="200">
        <v>0</v>
      </c>
      <c r="U306" s="183">
        <f t="shared" si="275"/>
        <v>0</v>
      </c>
      <c r="V306" s="201"/>
      <c r="W306" s="30"/>
      <c r="X306" s="185"/>
      <c r="Y306" s="32"/>
      <c r="Z306" s="33"/>
      <c r="AA306" s="33"/>
      <c r="AB306" s="34"/>
      <c r="IU306"/>
    </row>
    <row r="307" spans="1:255" s="10" customFormat="1" ht="16.5" customHeight="1" hidden="1">
      <c r="A307" s="98" t="s">
        <v>498</v>
      </c>
      <c r="B307" s="99">
        <v>6</v>
      </c>
      <c r="C307" s="100">
        <f t="shared" si="278"/>
        <v>10267.949598120002</v>
      </c>
      <c r="D307" s="101">
        <f t="shared" si="279"/>
        <v>10037.769598120001</v>
      </c>
      <c r="E307" s="102">
        <v>2714.191518120001</v>
      </c>
      <c r="F307" s="103">
        <v>7323.578079999999</v>
      </c>
      <c r="G307" s="104">
        <f t="shared" si="280"/>
        <v>224.18</v>
      </c>
      <c r="H307" s="104"/>
      <c r="I307" s="145">
        <v>224.18</v>
      </c>
      <c r="J307" s="146"/>
      <c r="K307" s="102">
        <f t="shared" si="281"/>
        <v>6</v>
      </c>
      <c r="L307" s="102"/>
      <c r="M307" s="147"/>
      <c r="N307" s="148">
        <v>6</v>
      </c>
      <c r="O307" s="149"/>
      <c r="P307" s="150"/>
      <c r="Q307" s="197"/>
      <c r="R307" s="198"/>
      <c r="S307" s="199">
        <f t="shared" si="285"/>
        <v>0</v>
      </c>
      <c r="T307" s="200">
        <v>0</v>
      </c>
      <c r="U307" s="183">
        <f t="shared" si="275"/>
        <v>0</v>
      </c>
      <c r="V307" s="201"/>
      <c r="W307" s="30"/>
      <c r="X307" s="185"/>
      <c r="Y307" s="32"/>
      <c r="Z307" s="33"/>
      <c r="AA307" s="33"/>
      <c r="AB307" s="34"/>
      <c r="IU307"/>
    </row>
    <row r="308" spans="1:255" s="10" customFormat="1" ht="16.5" customHeight="1" hidden="1">
      <c r="A308" s="98" t="s">
        <v>499</v>
      </c>
      <c r="B308" s="99">
        <v>32.584</v>
      </c>
      <c r="C308" s="100">
        <f t="shared" si="278"/>
        <v>1240.1680172</v>
      </c>
      <c r="D308" s="101">
        <f t="shared" si="279"/>
        <v>1103.2480172</v>
      </c>
      <c r="E308" s="102">
        <v>289.7568372</v>
      </c>
      <c r="F308" s="103">
        <v>813.4911800000001</v>
      </c>
      <c r="G308" s="104">
        <f t="shared" si="280"/>
        <v>54.32</v>
      </c>
      <c r="H308" s="104"/>
      <c r="I308" s="145">
        <v>54.32</v>
      </c>
      <c r="J308" s="146"/>
      <c r="K308" s="102">
        <f t="shared" si="281"/>
        <v>82.6</v>
      </c>
      <c r="L308" s="102"/>
      <c r="M308" s="147"/>
      <c r="N308" s="148">
        <v>82.6</v>
      </c>
      <c r="O308" s="149">
        <v>50</v>
      </c>
      <c r="P308" s="150" t="s">
        <v>37</v>
      </c>
      <c r="Q308" s="197">
        <v>50</v>
      </c>
      <c r="R308" s="198" t="s">
        <v>37</v>
      </c>
      <c r="S308" s="199">
        <f t="shared" si="285"/>
        <v>0</v>
      </c>
      <c r="T308" s="200">
        <v>0</v>
      </c>
      <c r="U308" s="183">
        <f t="shared" si="275"/>
        <v>0</v>
      </c>
      <c r="V308" s="201" t="s">
        <v>37</v>
      </c>
      <c r="W308" s="30"/>
      <c r="X308" s="185"/>
      <c r="Y308" s="32"/>
      <c r="Z308" s="33"/>
      <c r="AA308" s="33"/>
      <c r="AB308" s="34"/>
      <c r="IU308"/>
    </row>
    <row r="309" spans="1:255" s="10" customFormat="1" ht="16.5" customHeight="1" hidden="1">
      <c r="A309" s="98" t="s">
        <v>500</v>
      </c>
      <c r="B309" s="99"/>
      <c r="C309" s="100">
        <f t="shared" si="278"/>
        <v>6265.412499079999</v>
      </c>
      <c r="D309" s="101">
        <f t="shared" si="279"/>
        <v>6113.832499079999</v>
      </c>
      <c r="E309" s="102">
        <v>1647.9942190800004</v>
      </c>
      <c r="F309" s="103">
        <v>4465.838279999999</v>
      </c>
      <c r="G309" s="104">
        <f t="shared" si="280"/>
        <v>151.58</v>
      </c>
      <c r="H309" s="104"/>
      <c r="I309" s="145">
        <v>151.58</v>
      </c>
      <c r="J309" s="146"/>
      <c r="K309" s="102">
        <f t="shared" si="281"/>
        <v>0</v>
      </c>
      <c r="L309" s="102"/>
      <c r="M309" s="147"/>
      <c r="N309" s="148"/>
      <c r="O309" s="149"/>
      <c r="P309" s="150"/>
      <c r="Q309" s="197"/>
      <c r="R309" s="198"/>
      <c r="S309" s="199">
        <f t="shared" si="285"/>
        <v>0</v>
      </c>
      <c r="T309" s="200">
        <v>0</v>
      </c>
      <c r="U309" s="183">
        <f t="shared" si="275"/>
        <v>0</v>
      </c>
      <c r="V309" s="201"/>
      <c r="W309" s="30"/>
      <c r="X309" s="185"/>
      <c r="Y309" s="32"/>
      <c r="Z309" s="33"/>
      <c r="AA309" s="33"/>
      <c r="AB309" s="34"/>
      <c r="IU309"/>
    </row>
    <row r="310" spans="1:255" s="10" customFormat="1" ht="16.5" customHeight="1">
      <c r="A310" s="98" t="s">
        <v>501</v>
      </c>
      <c r="B310" s="99">
        <v>45.524</v>
      </c>
      <c r="C310" s="100">
        <f t="shared" si="278"/>
        <v>12256.31308568</v>
      </c>
      <c r="D310" s="101">
        <f t="shared" si="279"/>
        <v>11944.75308568</v>
      </c>
      <c r="E310" s="102">
        <v>2990.911525680001</v>
      </c>
      <c r="F310" s="103">
        <v>8953.841559999999</v>
      </c>
      <c r="G310" s="104">
        <f t="shared" si="280"/>
        <v>266.06</v>
      </c>
      <c r="H310" s="104"/>
      <c r="I310" s="145">
        <v>266.06</v>
      </c>
      <c r="J310" s="146"/>
      <c r="K310" s="102">
        <f t="shared" si="281"/>
        <v>45.5</v>
      </c>
      <c r="L310" s="102"/>
      <c r="M310" s="147"/>
      <c r="N310" s="148">
        <v>45.5</v>
      </c>
      <c r="O310" s="149"/>
      <c r="P310" s="150"/>
      <c r="Q310" s="197">
        <v>80</v>
      </c>
      <c r="R310" s="198" t="s">
        <v>474</v>
      </c>
      <c r="S310" s="199"/>
      <c r="T310" s="200">
        <v>80</v>
      </c>
      <c r="U310" s="183">
        <f t="shared" si="275"/>
        <v>8</v>
      </c>
      <c r="V310" s="201" t="s">
        <v>474</v>
      </c>
      <c r="W310" s="30"/>
      <c r="X310" s="185"/>
      <c r="Y310" s="32"/>
      <c r="Z310" s="33"/>
      <c r="AA310" s="33"/>
      <c r="AB310" s="34"/>
      <c r="IU310"/>
    </row>
    <row r="311" spans="1:255" s="10" customFormat="1" ht="16.5" customHeight="1">
      <c r="A311" s="98" t="s">
        <v>502</v>
      </c>
      <c r="B311" s="99">
        <v>400.097</v>
      </c>
      <c r="C311" s="100">
        <f t="shared" si="278"/>
        <v>15177.017556160019</v>
      </c>
      <c r="D311" s="101">
        <f t="shared" si="279"/>
        <v>14444.837556160019</v>
      </c>
      <c r="E311" s="102">
        <v>3879.1412361599987</v>
      </c>
      <c r="F311" s="103">
        <v>10565.696320000021</v>
      </c>
      <c r="G311" s="104">
        <f t="shared" si="280"/>
        <v>332.08</v>
      </c>
      <c r="H311" s="104"/>
      <c r="I311" s="145">
        <v>332.08</v>
      </c>
      <c r="J311" s="146"/>
      <c r="K311" s="102">
        <f t="shared" si="281"/>
        <v>400.1</v>
      </c>
      <c r="L311" s="102"/>
      <c r="M311" s="147"/>
      <c r="N311" s="148">
        <v>400.1</v>
      </c>
      <c r="O311" s="149"/>
      <c r="P311" s="150"/>
      <c r="Q311" s="197">
        <v>10</v>
      </c>
      <c r="R311" s="198" t="s">
        <v>474</v>
      </c>
      <c r="S311" s="199"/>
      <c r="T311" s="200">
        <v>10</v>
      </c>
      <c r="U311" s="183">
        <f t="shared" si="275"/>
        <v>1</v>
      </c>
      <c r="V311" s="201" t="s">
        <v>474</v>
      </c>
      <c r="W311" s="30"/>
      <c r="X311" s="185"/>
      <c r="Y311" s="32"/>
      <c r="Z311" s="33"/>
      <c r="AA311" s="33"/>
      <c r="AB311" s="34"/>
      <c r="IU311"/>
    </row>
    <row r="312" spans="1:255" s="10" customFormat="1" ht="16.5" customHeight="1">
      <c r="A312" s="98" t="s">
        <v>503</v>
      </c>
      <c r="B312" s="99">
        <v>37.77</v>
      </c>
      <c r="C312" s="100">
        <f t="shared" si="278"/>
        <v>1509.3119759599997</v>
      </c>
      <c r="D312" s="101">
        <f t="shared" si="279"/>
        <v>1412.0119759599997</v>
      </c>
      <c r="E312" s="102">
        <v>375.40081596000005</v>
      </c>
      <c r="F312" s="103">
        <v>1036.6111599999997</v>
      </c>
      <c r="G312" s="104">
        <f t="shared" si="280"/>
        <v>59.5</v>
      </c>
      <c r="H312" s="104"/>
      <c r="I312" s="145">
        <v>59.5</v>
      </c>
      <c r="J312" s="146"/>
      <c r="K312" s="102">
        <f t="shared" si="281"/>
        <v>37.8</v>
      </c>
      <c r="L312" s="102"/>
      <c r="M312" s="147"/>
      <c r="N312" s="148">
        <v>37.8</v>
      </c>
      <c r="O312" s="149"/>
      <c r="P312" s="150"/>
      <c r="Q312" s="197">
        <v>20</v>
      </c>
      <c r="R312" s="198" t="s">
        <v>474</v>
      </c>
      <c r="S312" s="199"/>
      <c r="T312" s="200">
        <v>20</v>
      </c>
      <c r="U312" s="183">
        <f t="shared" si="275"/>
        <v>2</v>
      </c>
      <c r="V312" s="201" t="s">
        <v>474</v>
      </c>
      <c r="W312" s="30"/>
      <c r="X312" s="185"/>
      <c r="Y312" s="32"/>
      <c r="Z312" s="33"/>
      <c r="AA312" s="33"/>
      <c r="AB312" s="34"/>
      <c r="IU312"/>
    </row>
    <row r="313" spans="1:255" s="10" customFormat="1" ht="16.5" customHeight="1" hidden="1">
      <c r="A313" s="98" t="s">
        <v>504</v>
      </c>
      <c r="B313" s="99">
        <v>40</v>
      </c>
      <c r="C313" s="100">
        <f t="shared" si="278"/>
        <v>8009.24655996</v>
      </c>
      <c r="D313" s="101">
        <f t="shared" si="279"/>
        <v>7797.46655996</v>
      </c>
      <c r="E313" s="102">
        <v>2104.4351199600005</v>
      </c>
      <c r="F313" s="103">
        <v>5693.03144</v>
      </c>
      <c r="G313" s="104">
        <f t="shared" si="280"/>
        <v>171.78</v>
      </c>
      <c r="H313" s="104"/>
      <c r="I313" s="145">
        <v>171.78</v>
      </c>
      <c r="J313" s="146"/>
      <c r="K313" s="102">
        <f t="shared" si="281"/>
        <v>40</v>
      </c>
      <c r="L313" s="102"/>
      <c r="M313" s="147"/>
      <c r="N313" s="148">
        <v>40</v>
      </c>
      <c r="O313" s="149"/>
      <c r="P313" s="150"/>
      <c r="Q313" s="197"/>
      <c r="R313" s="198"/>
      <c r="S313" s="199">
        <f aca="true" t="shared" si="286" ref="S313:S326">O313-Q313</f>
        <v>0</v>
      </c>
      <c r="T313" s="200">
        <v>0</v>
      </c>
      <c r="U313" s="183">
        <f t="shared" si="275"/>
        <v>0</v>
      </c>
      <c r="V313" s="201"/>
      <c r="W313" s="30"/>
      <c r="X313" s="185"/>
      <c r="Y313" s="32"/>
      <c r="Z313" s="33"/>
      <c r="AA313" s="33"/>
      <c r="AB313" s="34"/>
      <c r="IU313"/>
    </row>
    <row r="314" spans="1:255" s="10" customFormat="1" ht="16.5" customHeight="1" hidden="1">
      <c r="A314" s="98" t="s">
        <v>505</v>
      </c>
      <c r="B314" s="99">
        <v>43.5</v>
      </c>
      <c r="C314" s="100">
        <f t="shared" si="278"/>
        <v>3316.1958355199995</v>
      </c>
      <c r="D314" s="101">
        <f t="shared" si="279"/>
        <v>3244.3058355199996</v>
      </c>
      <c r="E314" s="102">
        <v>871.2351955200002</v>
      </c>
      <c r="F314" s="103">
        <v>2373.0706399999995</v>
      </c>
      <c r="G314" s="104">
        <f t="shared" si="280"/>
        <v>28.39</v>
      </c>
      <c r="H314" s="104"/>
      <c r="I314" s="145">
        <v>28.39</v>
      </c>
      <c r="J314" s="146"/>
      <c r="K314" s="102">
        <f t="shared" si="281"/>
        <v>43.5</v>
      </c>
      <c r="L314" s="102"/>
      <c r="M314" s="147"/>
      <c r="N314" s="148">
        <v>43.5</v>
      </c>
      <c r="O314" s="149"/>
      <c r="P314" s="150"/>
      <c r="Q314" s="197"/>
      <c r="R314" s="198"/>
      <c r="S314" s="199">
        <f t="shared" si="286"/>
        <v>0</v>
      </c>
      <c r="T314" s="200">
        <v>0</v>
      </c>
      <c r="U314" s="183">
        <f t="shared" si="275"/>
        <v>0</v>
      </c>
      <c r="V314" s="201"/>
      <c r="W314" s="30"/>
      <c r="X314" s="185"/>
      <c r="Y314" s="32"/>
      <c r="Z314" s="33"/>
      <c r="AA314" s="33"/>
      <c r="AB314" s="34"/>
      <c r="IU314"/>
    </row>
    <row r="315" spans="1:255" s="10" customFormat="1" ht="16.5" customHeight="1" hidden="1">
      <c r="A315" s="98" t="s">
        <v>506</v>
      </c>
      <c r="B315" s="99"/>
      <c r="C315" s="100">
        <f t="shared" si="278"/>
        <v>11881.073420760002</v>
      </c>
      <c r="D315" s="101">
        <f t="shared" si="279"/>
        <v>11616.913420760002</v>
      </c>
      <c r="E315" s="102">
        <v>3142.6716207600007</v>
      </c>
      <c r="F315" s="103">
        <v>8474.241800000002</v>
      </c>
      <c r="G315" s="104">
        <f t="shared" si="280"/>
        <v>264.16</v>
      </c>
      <c r="H315" s="104"/>
      <c r="I315" s="145">
        <v>264.16</v>
      </c>
      <c r="J315" s="146"/>
      <c r="K315" s="102">
        <f t="shared" si="281"/>
        <v>0</v>
      </c>
      <c r="L315" s="102"/>
      <c r="M315" s="147"/>
      <c r="N315" s="148"/>
      <c r="O315" s="149"/>
      <c r="P315" s="150"/>
      <c r="Q315" s="197"/>
      <c r="R315" s="198"/>
      <c r="S315" s="199">
        <f t="shared" si="286"/>
        <v>0</v>
      </c>
      <c r="T315" s="200">
        <v>0</v>
      </c>
      <c r="U315" s="183">
        <f t="shared" si="275"/>
        <v>0</v>
      </c>
      <c r="V315" s="201"/>
      <c r="W315" s="30"/>
      <c r="X315" s="185"/>
      <c r="Y315" s="32"/>
      <c r="Z315" s="33"/>
      <c r="AA315" s="33"/>
      <c r="AB315" s="34"/>
      <c r="IU315"/>
    </row>
    <row r="316" spans="1:255" s="10" customFormat="1" ht="16.5" customHeight="1" hidden="1">
      <c r="A316" s="98" t="s">
        <v>507</v>
      </c>
      <c r="B316" s="99">
        <v>67</v>
      </c>
      <c r="C316" s="100">
        <f t="shared" si="278"/>
        <v>2339.50279688</v>
      </c>
      <c r="D316" s="101">
        <f t="shared" si="279"/>
        <v>2195.69279688</v>
      </c>
      <c r="E316" s="102">
        <v>579.73895688</v>
      </c>
      <c r="F316" s="103">
        <v>1615.95384</v>
      </c>
      <c r="G316" s="104">
        <f t="shared" si="280"/>
        <v>76.81</v>
      </c>
      <c r="H316" s="104"/>
      <c r="I316" s="145">
        <v>76.81</v>
      </c>
      <c r="J316" s="146"/>
      <c r="K316" s="102">
        <f t="shared" si="281"/>
        <v>67</v>
      </c>
      <c r="L316" s="102"/>
      <c r="M316" s="147"/>
      <c r="N316" s="148">
        <v>67</v>
      </c>
      <c r="O316" s="149"/>
      <c r="P316" s="150"/>
      <c r="Q316" s="197"/>
      <c r="R316" s="198"/>
      <c r="S316" s="199">
        <f t="shared" si="286"/>
        <v>0</v>
      </c>
      <c r="T316" s="200">
        <v>0</v>
      </c>
      <c r="U316" s="183">
        <f t="shared" si="275"/>
        <v>0</v>
      </c>
      <c r="V316" s="201"/>
      <c r="W316" s="30"/>
      <c r="X316" s="185"/>
      <c r="Y316" s="32"/>
      <c r="Z316" s="33"/>
      <c r="AA316" s="33"/>
      <c r="AB316" s="34"/>
      <c r="IU316"/>
    </row>
    <row r="317" spans="1:255" s="10" customFormat="1" ht="16.5" customHeight="1" hidden="1">
      <c r="A317" s="98" t="s">
        <v>508</v>
      </c>
      <c r="B317" s="99"/>
      <c r="C317" s="100">
        <f t="shared" si="278"/>
        <v>3010.680888</v>
      </c>
      <c r="D317" s="101">
        <f t="shared" si="279"/>
        <v>2890.310888</v>
      </c>
      <c r="E317" s="102">
        <v>776.5988879999999</v>
      </c>
      <c r="F317" s="103">
        <v>2113.712</v>
      </c>
      <c r="G317" s="104">
        <f t="shared" si="280"/>
        <v>120.37</v>
      </c>
      <c r="H317" s="104"/>
      <c r="I317" s="145">
        <v>120.37</v>
      </c>
      <c r="J317" s="146"/>
      <c r="K317" s="102">
        <f t="shared" si="281"/>
        <v>0</v>
      </c>
      <c r="L317" s="102"/>
      <c r="M317" s="147"/>
      <c r="N317" s="148"/>
      <c r="O317" s="149"/>
      <c r="P317" s="150"/>
      <c r="Q317" s="197"/>
      <c r="R317" s="198"/>
      <c r="S317" s="199">
        <f t="shared" si="286"/>
        <v>0</v>
      </c>
      <c r="T317" s="200">
        <v>0</v>
      </c>
      <c r="U317" s="183">
        <f t="shared" si="275"/>
        <v>0</v>
      </c>
      <c r="V317" s="201"/>
      <c r="W317" s="30"/>
      <c r="X317" s="185"/>
      <c r="Y317" s="32"/>
      <c r="Z317" s="33"/>
      <c r="AA317" s="33"/>
      <c r="AB317" s="34"/>
      <c r="IU317"/>
    </row>
    <row r="318" spans="1:255" s="10" customFormat="1" ht="16.5" customHeight="1" hidden="1">
      <c r="A318" s="98" t="s">
        <v>509</v>
      </c>
      <c r="B318" s="99">
        <v>74.786</v>
      </c>
      <c r="C318" s="100">
        <f t="shared" si="278"/>
        <v>9855.826319</v>
      </c>
      <c r="D318" s="101">
        <f t="shared" si="279"/>
        <v>9681.846319</v>
      </c>
      <c r="E318" s="102">
        <v>2613.5915190000014</v>
      </c>
      <c r="F318" s="103">
        <v>7068.254799999999</v>
      </c>
      <c r="G318" s="104">
        <f t="shared" si="280"/>
        <v>99.18</v>
      </c>
      <c r="H318" s="104"/>
      <c r="I318" s="145">
        <v>99.18</v>
      </c>
      <c r="J318" s="146"/>
      <c r="K318" s="102">
        <f t="shared" si="281"/>
        <v>74.8</v>
      </c>
      <c r="L318" s="102"/>
      <c r="M318" s="147"/>
      <c r="N318" s="148">
        <v>74.8</v>
      </c>
      <c r="O318" s="149"/>
      <c r="P318" s="150"/>
      <c r="Q318" s="197"/>
      <c r="R318" s="198"/>
      <c r="S318" s="199">
        <f t="shared" si="286"/>
        <v>0</v>
      </c>
      <c r="T318" s="200">
        <v>0</v>
      </c>
      <c r="U318" s="183">
        <f t="shared" si="275"/>
        <v>0</v>
      </c>
      <c r="V318" s="201"/>
      <c r="W318" s="30"/>
      <c r="X318" s="185"/>
      <c r="Y318" s="32"/>
      <c r="Z318" s="33"/>
      <c r="AA318" s="33"/>
      <c r="AB318" s="34"/>
      <c r="IU318"/>
    </row>
    <row r="319" spans="1:255" s="10" customFormat="1" ht="16.5" customHeight="1" hidden="1">
      <c r="A319" s="98" t="s">
        <v>510</v>
      </c>
      <c r="B319" s="99">
        <v>24</v>
      </c>
      <c r="C319" s="100">
        <f t="shared" si="278"/>
        <v>7423.24154124</v>
      </c>
      <c r="D319" s="101">
        <f t="shared" si="279"/>
        <v>7309.24154124</v>
      </c>
      <c r="E319" s="102">
        <v>1974.4026212400006</v>
      </c>
      <c r="F319" s="103">
        <v>5334.838919999999</v>
      </c>
      <c r="G319" s="104">
        <f t="shared" si="280"/>
        <v>90</v>
      </c>
      <c r="H319" s="104"/>
      <c r="I319" s="145">
        <v>90</v>
      </c>
      <c r="J319" s="146"/>
      <c r="K319" s="102">
        <f t="shared" si="281"/>
        <v>24</v>
      </c>
      <c r="L319" s="102"/>
      <c r="M319" s="147"/>
      <c r="N319" s="148">
        <v>24</v>
      </c>
      <c r="O319" s="149"/>
      <c r="P319" s="150"/>
      <c r="Q319" s="197"/>
      <c r="R319" s="198"/>
      <c r="S319" s="199">
        <f t="shared" si="286"/>
        <v>0</v>
      </c>
      <c r="T319" s="200">
        <v>0</v>
      </c>
      <c r="U319" s="183">
        <f t="shared" si="275"/>
        <v>0</v>
      </c>
      <c r="V319" s="201"/>
      <c r="W319" s="30"/>
      <c r="X319" s="185"/>
      <c r="Y319" s="32"/>
      <c r="Z319" s="33"/>
      <c r="AA319" s="33"/>
      <c r="AB319" s="34"/>
      <c r="IU319"/>
    </row>
    <row r="320" spans="1:255" s="10" customFormat="1" ht="16.5" customHeight="1" hidden="1">
      <c r="A320" s="98" t="s">
        <v>511</v>
      </c>
      <c r="B320" s="99">
        <v>60.2</v>
      </c>
      <c r="C320" s="100">
        <f t="shared" si="278"/>
        <v>13075.48253192001</v>
      </c>
      <c r="D320" s="101">
        <f t="shared" si="279"/>
        <v>12799.55253192001</v>
      </c>
      <c r="E320" s="102">
        <v>3467.194771919999</v>
      </c>
      <c r="F320" s="103">
        <v>9332.35776000001</v>
      </c>
      <c r="G320" s="104">
        <f t="shared" si="280"/>
        <v>215.73</v>
      </c>
      <c r="H320" s="104"/>
      <c r="I320" s="145">
        <v>215.73</v>
      </c>
      <c r="J320" s="146"/>
      <c r="K320" s="102">
        <f t="shared" si="281"/>
        <v>60.2</v>
      </c>
      <c r="L320" s="102"/>
      <c r="M320" s="147"/>
      <c r="N320" s="148">
        <v>60.2</v>
      </c>
      <c r="O320" s="149"/>
      <c r="P320" s="150"/>
      <c r="Q320" s="197"/>
      <c r="R320" s="198"/>
      <c r="S320" s="199">
        <f t="shared" si="286"/>
        <v>0</v>
      </c>
      <c r="T320" s="200">
        <v>0</v>
      </c>
      <c r="U320" s="183">
        <f t="shared" si="275"/>
        <v>0</v>
      </c>
      <c r="V320" s="201"/>
      <c r="W320" s="30"/>
      <c r="X320" s="185"/>
      <c r="Y320" s="32"/>
      <c r="Z320" s="33"/>
      <c r="AA320" s="33"/>
      <c r="AB320" s="34"/>
      <c r="IU320"/>
    </row>
    <row r="321" spans="1:255" s="10" customFormat="1" ht="16.5" customHeight="1" hidden="1">
      <c r="A321" s="98" t="s">
        <v>512</v>
      </c>
      <c r="B321" s="99"/>
      <c r="C321" s="100">
        <f t="shared" si="278"/>
        <v>3755.74727152</v>
      </c>
      <c r="D321" s="101">
        <f t="shared" si="279"/>
        <v>3714.98727152</v>
      </c>
      <c r="E321" s="102">
        <v>1005.88867152</v>
      </c>
      <c r="F321" s="103">
        <v>2709.0986</v>
      </c>
      <c r="G321" s="104">
        <f t="shared" si="280"/>
        <v>40.76</v>
      </c>
      <c r="H321" s="104"/>
      <c r="I321" s="145">
        <v>40.76</v>
      </c>
      <c r="J321" s="146"/>
      <c r="K321" s="102">
        <f t="shared" si="281"/>
        <v>0</v>
      </c>
      <c r="L321" s="102"/>
      <c r="M321" s="147"/>
      <c r="N321" s="148"/>
      <c r="O321" s="149"/>
      <c r="P321" s="150"/>
      <c r="Q321" s="197"/>
      <c r="R321" s="198"/>
      <c r="S321" s="199">
        <f t="shared" si="286"/>
        <v>0</v>
      </c>
      <c r="T321" s="200">
        <v>0</v>
      </c>
      <c r="U321" s="183">
        <f t="shared" si="275"/>
        <v>0</v>
      </c>
      <c r="V321" s="201"/>
      <c r="W321" s="30"/>
      <c r="X321" s="185"/>
      <c r="Y321" s="32"/>
      <c r="Z321" s="33"/>
      <c r="AA321" s="33"/>
      <c r="AB321" s="34"/>
      <c r="IU321"/>
    </row>
    <row r="322" spans="1:255" s="10" customFormat="1" ht="16.5" customHeight="1" hidden="1">
      <c r="A322" s="98" t="s">
        <v>513</v>
      </c>
      <c r="B322" s="99">
        <v>1.155</v>
      </c>
      <c r="C322" s="100">
        <f t="shared" si="278"/>
        <v>3804.51131464</v>
      </c>
      <c r="D322" s="101">
        <f t="shared" si="279"/>
        <v>3774.33131464</v>
      </c>
      <c r="E322" s="102">
        <v>1020.56455464</v>
      </c>
      <c r="F322" s="103">
        <v>2753.76676</v>
      </c>
      <c r="G322" s="104">
        <f t="shared" si="280"/>
        <v>28.98</v>
      </c>
      <c r="H322" s="104"/>
      <c r="I322" s="145">
        <v>28.98</v>
      </c>
      <c r="J322" s="146"/>
      <c r="K322" s="102">
        <f t="shared" si="281"/>
        <v>1.2</v>
      </c>
      <c r="L322" s="102"/>
      <c r="M322" s="147"/>
      <c r="N322" s="148">
        <v>1.2</v>
      </c>
      <c r="O322" s="149"/>
      <c r="P322" s="150"/>
      <c r="Q322" s="197"/>
      <c r="R322" s="198"/>
      <c r="S322" s="199">
        <f t="shared" si="286"/>
        <v>0</v>
      </c>
      <c r="T322" s="200">
        <v>0</v>
      </c>
      <c r="U322" s="183">
        <f t="shared" si="275"/>
        <v>0</v>
      </c>
      <c r="V322" s="201"/>
      <c r="W322" s="30"/>
      <c r="X322" s="185"/>
      <c r="Y322" s="32"/>
      <c r="Z322" s="33"/>
      <c r="AA322" s="33"/>
      <c r="AB322" s="34"/>
      <c r="IU322"/>
    </row>
    <row r="323" spans="1:255" s="10" customFormat="1" ht="16.5" customHeight="1" hidden="1">
      <c r="A323" s="98" t="s">
        <v>514</v>
      </c>
      <c r="B323" s="99">
        <v>10</v>
      </c>
      <c r="C323" s="100">
        <f t="shared" si="278"/>
        <v>4033.70308088</v>
      </c>
      <c r="D323" s="101">
        <f t="shared" si="279"/>
        <v>3972.36308088</v>
      </c>
      <c r="E323" s="102">
        <v>1071.0104008800001</v>
      </c>
      <c r="F323" s="103">
        <v>2901.3526799999995</v>
      </c>
      <c r="G323" s="104">
        <f t="shared" si="280"/>
        <v>51.34</v>
      </c>
      <c r="H323" s="104"/>
      <c r="I323" s="145">
        <v>51.34</v>
      </c>
      <c r="J323" s="146"/>
      <c r="K323" s="102">
        <f t="shared" si="281"/>
        <v>10</v>
      </c>
      <c r="L323" s="102"/>
      <c r="M323" s="147"/>
      <c r="N323" s="148">
        <v>10</v>
      </c>
      <c r="O323" s="149"/>
      <c r="P323" s="150"/>
      <c r="Q323" s="197"/>
      <c r="R323" s="198"/>
      <c r="S323" s="199">
        <f t="shared" si="286"/>
        <v>0</v>
      </c>
      <c r="T323" s="200">
        <v>0</v>
      </c>
      <c r="U323" s="183">
        <f t="shared" si="275"/>
        <v>0</v>
      </c>
      <c r="V323" s="201"/>
      <c r="W323" s="30"/>
      <c r="X323" s="185"/>
      <c r="Y323" s="32"/>
      <c r="Z323" s="33"/>
      <c r="AA323" s="33"/>
      <c r="AB323" s="34"/>
      <c r="IU323"/>
    </row>
    <row r="324" spans="1:255" s="10" customFormat="1" ht="16.5" customHeight="1" hidden="1">
      <c r="A324" s="98" t="s">
        <v>515</v>
      </c>
      <c r="B324" s="99"/>
      <c r="C324" s="100">
        <f t="shared" si="278"/>
        <v>5931.83426708</v>
      </c>
      <c r="D324" s="101">
        <f t="shared" si="279"/>
        <v>5833.41426708</v>
      </c>
      <c r="E324" s="102">
        <v>1577.6255470800004</v>
      </c>
      <c r="F324" s="103">
        <v>4255.78872</v>
      </c>
      <c r="G324" s="104">
        <f t="shared" si="280"/>
        <v>98.42</v>
      </c>
      <c r="H324" s="104"/>
      <c r="I324" s="145">
        <v>98.42</v>
      </c>
      <c r="J324" s="146"/>
      <c r="K324" s="102">
        <f t="shared" si="281"/>
        <v>0</v>
      </c>
      <c r="L324" s="102"/>
      <c r="M324" s="147"/>
      <c r="N324" s="148"/>
      <c r="O324" s="149"/>
      <c r="P324" s="150"/>
      <c r="Q324" s="197"/>
      <c r="R324" s="198"/>
      <c r="S324" s="199">
        <f t="shared" si="286"/>
        <v>0</v>
      </c>
      <c r="T324" s="200">
        <v>0</v>
      </c>
      <c r="U324" s="183">
        <f t="shared" si="275"/>
        <v>0</v>
      </c>
      <c r="V324" s="201"/>
      <c r="W324" s="30"/>
      <c r="X324" s="185"/>
      <c r="Y324" s="32"/>
      <c r="Z324" s="33"/>
      <c r="AA324" s="33"/>
      <c r="AB324" s="34"/>
      <c r="IU324"/>
    </row>
    <row r="325" spans="1:255" s="10" customFormat="1" ht="16.5" customHeight="1" hidden="1">
      <c r="A325" s="98" t="s">
        <v>516</v>
      </c>
      <c r="B325" s="99">
        <v>511.925</v>
      </c>
      <c r="C325" s="100">
        <f t="shared" si="278"/>
        <v>1652.804094</v>
      </c>
      <c r="D325" s="101">
        <f t="shared" si="279"/>
        <v>1042.214094</v>
      </c>
      <c r="E325" s="102">
        <v>279.117594</v>
      </c>
      <c r="F325" s="103">
        <v>763.0965</v>
      </c>
      <c r="G325" s="104">
        <f t="shared" si="280"/>
        <v>98.69</v>
      </c>
      <c r="H325" s="104"/>
      <c r="I325" s="145">
        <v>98.69</v>
      </c>
      <c r="J325" s="146"/>
      <c r="K325" s="102">
        <f t="shared" si="281"/>
        <v>511.9</v>
      </c>
      <c r="L325" s="102"/>
      <c r="M325" s="147"/>
      <c r="N325" s="148">
        <v>511.9</v>
      </c>
      <c r="O325" s="149"/>
      <c r="P325" s="150"/>
      <c r="Q325" s="197"/>
      <c r="R325" s="198"/>
      <c r="S325" s="199">
        <f t="shared" si="286"/>
        <v>0</v>
      </c>
      <c r="T325" s="200">
        <v>0</v>
      </c>
      <c r="U325" s="183">
        <f t="shared" si="275"/>
        <v>0</v>
      </c>
      <c r="V325" s="201"/>
      <c r="W325" s="30"/>
      <c r="X325" s="185"/>
      <c r="Y325" s="32"/>
      <c r="Z325" s="33"/>
      <c r="AA325" s="33"/>
      <c r="AB325" s="34"/>
      <c r="IU325"/>
    </row>
    <row r="326" spans="1:255" s="10" customFormat="1" ht="16.5" customHeight="1" hidden="1">
      <c r="A326" s="98" t="s">
        <v>517</v>
      </c>
      <c r="B326" s="99">
        <v>0.36</v>
      </c>
      <c r="C326" s="100">
        <f t="shared" si="278"/>
        <v>9519.618368</v>
      </c>
      <c r="D326" s="101">
        <f t="shared" si="279"/>
        <v>9329.818368</v>
      </c>
      <c r="E326" s="102">
        <v>2504.539368</v>
      </c>
      <c r="F326" s="103">
        <v>6825.279</v>
      </c>
      <c r="G326" s="104">
        <f t="shared" si="280"/>
        <v>189.4</v>
      </c>
      <c r="H326" s="104"/>
      <c r="I326" s="145">
        <v>189.4</v>
      </c>
      <c r="J326" s="146"/>
      <c r="K326" s="102">
        <f t="shared" si="281"/>
        <v>0.4</v>
      </c>
      <c r="L326" s="102"/>
      <c r="M326" s="147"/>
      <c r="N326" s="148">
        <v>0.4</v>
      </c>
      <c r="O326" s="149"/>
      <c r="P326" s="150"/>
      <c r="Q326" s="197"/>
      <c r="R326" s="198"/>
      <c r="S326" s="199">
        <f t="shared" si="286"/>
        <v>0</v>
      </c>
      <c r="T326" s="200">
        <v>0</v>
      </c>
      <c r="U326" s="183">
        <f t="shared" si="275"/>
        <v>0</v>
      </c>
      <c r="V326" s="201"/>
      <c r="W326" s="30"/>
      <c r="X326" s="185"/>
      <c r="Y326" s="32"/>
      <c r="Z326" s="33"/>
      <c r="AA326" s="33"/>
      <c r="AB326" s="34"/>
      <c r="IU326"/>
    </row>
    <row r="327" spans="1:255" s="10" customFormat="1" ht="16.5" customHeight="1">
      <c r="A327" s="98" t="s">
        <v>518</v>
      </c>
      <c r="B327" s="99">
        <v>4.905</v>
      </c>
      <c r="C327" s="100">
        <f t="shared" si="278"/>
        <v>7594.6231855999995</v>
      </c>
      <c r="D327" s="101">
        <f t="shared" si="279"/>
        <v>7384.7431856</v>
      </c>
      <c r="E327" s="102">
        <v>1983.5735856000003</v>
      </c>
      <c r="F327" s="103">
        <v>5401.1696</v>
      </c>
      <c r="G327" s="104">
        <f t="shared" si="280"/>
        <v>204.98</v>
      </c>
      <c r="H327" s="104"/>
      <c r="I327" s="145">
        <v>204.98</v>
      </c>
      <c r="J327" s="146"/>
      <c r="K327" s="102">
        <f t="shared" si="281"/>
        <v>4.9</v>
      </c>
      <c r="L327" s="102"/>
      <c r="M327" s="147"/>
      <c r="N327" s="148">
        <v>4.9</v>
      </c>
      <c r="O327" s="149"/>
      <c r="P327" s="150"/>
      <c r="Q327" s="197">
        <v>10</v>
      </c>
      <c r="R327" s="198" t="s">
        <v>474</v>
      </c>
      <c r="S327" s="199"/>
      <c r="T327" s="200">
        <v>10</v>
      </c>
      <c r="U327" s="183">
        <f t="shared" si="275"/>
        <v>1</v>
      </c>
      <c r="V327" s="201" t="s">
        <v>474</v>
      </c>
      <c r="W327" s="30"/>
      <c r="X327" s="185"/>
      <c r="Y327" s="32"/>
      <c r="Z327" s="33"/>
      <c r="AA327" s="33"/>
      <c r="AB327" s="34"/>
      <c r="IU327"/>
    </row>
    <row r="328" spans="1:255" s="10" customFormat="1" ht="16.5" customHeight="1" hidden="1">
      <c r="A328" s="98" t="s">
        <v>519</v>
      </c>
      <c r="B328" s="99"/>
      <c r="C328" s="100">
        <f t="shared" si="278"/>
        <v>10173.92746844</v>
      </c>
      <c r="D328" s="101">
        <f t="shared" si="279"/>
        <v>9872.05746844</v>
      </c>
      <c r="E328" s="102">
        <v>2567.05850844</v>
      </c>
      <c r="F328" s="103">
        <v>7304.99896</v>
      </c>
      <c r="G328" s="104">
        <f t="shared" si="280"/>
        <v>301.87</v>
      </c>
      <c r="H328" s="104"/>
      <c r="I328" s="145">
        <v>301.87</v>
      </c>
      <c r="J328" s="146"/>
      <c r="K328" s="102">
        <f t="shared" si="281"/>
        <v>0</v>
      </c>
      <c r="L328" s="102"/>
      <c r="M328" s="147"/>
      <c r="N328" s="148"/>
      <c r="O328" s="149"/>
      <c r="P328" s="150"/>
      <c r="Q328" s="197"/>
      <c r="R328" s="198"/>
      <c r="S328" s="199">
        <f aca="true" t="shared" si="287" ref="S328:S337">O328-Q328</f>
        <v>0</v>
      </c>
      <c r="T328" s="200">
        <v>0</v>
      </c>
      <c r="U328" s="183">
        <f t="shared" si="275"/>
        <v>0</v>
      </c>
      <c r="V328" s="201"/>
      <c r="W328" s="30"/>
      <c r="X328" s="185"/>
      <c r="Y328" s="32"/>
      <c r="Z328" s="33"/>
      <c r="AA328" s="33"/>
      <c r="AB328" s="34"/>
      <c r="IU328"/>
    </row>
    <row r="329" spans="1:255" s="10" customFormat="1" ht="16.5" customHeight="1" hidden="1">
      <c r="A329" s="98" t="s">
        <v>520</v>
      </c>
      <c r="B329" s="99">
        <f aca="true" t="shared" si="288" ref="B329:O329">SUM(B330:B349)</f>
        <v>842.116</v>
      </c>
      <c r="C329" s="100">
        <f t="shared" si="288"/>
        <v>248630.58277912</v>
      </c>
      <c r="D329" s="101">
        <f t="shared" si="288"/>
        <v>176097.45277912</v>
      </c>
      <c r="E329" s="102">
        <f t="shared" si="288"/>
        <v>300.65469912</v>
      </c>
      <c r="F329" s="103">
        <f t="shared" si="288"/>
        <v>175796.79808</v>
      </c>
      <c r="G329" s="104">
        <f t="shared" si="288"/>
        <v>6485.93</v>
      </c>
      <c r="H329" s="104">
        <f t="shared" si="288"/>
        <v>0</v>
      </c>
      <c r="I329" s="145">
        <f t="shared" si="288"/>
        <v>164.93</v>
      </c>
      <c r="J329" s="146">
        <f t="shared" si="288"/>
        <v>6321</v>
      </c>
      <c r="K329" s="102">
        <f t="shared" si="288"/>
        <v>66047.2</v>
      </c>
      <c r="L329" s="102">
        <f t="shared" si="288"/>
        <v>7557</v>
      </c>
      <c r="M329" s="147">
        <f t="shared" si="288"/>
        <v>10526</v>
      </c>
      <c r="N329" s="148">
        <f t="shared" si="288"/>
        <v>47964.2</v>
      </c>
      <c r="O329" s="149">
        <f t="shared" si="288"/>
        <v>61842.2</v>
      </c>
      <c r="P329" s="150"/>
      <c r="Q329" s="197">
        <f aca="true" t="shared" si="289" ref="Q329:T329">SUM(Q330:Q361)</f>
        <v>40661.979999999996</v>
      </c>
      <c r="R329" s="198">
        <f t="shared" si="289"/>
        <v>0</v>
      </c>
      <c r="S329" s="199">
        <f t="shared" si="289"/>
        <v>36238</v>
      </c>
      <c r="T329" s="200">
        <f t="shared" si="289"/>
        <v>15057.779999999999</v>
      </c>
      <c r="U329" s="183">
        <f aca="true" t="shared" si="290" ref="U329:U351">T329/10</f>
        <v>1505.7779999999998</v>
      </c>
      <c r="V329" s="201"/>
      <c r="W329" s="30"/>
      <c r="X329" s="185"/>
      <c r="Y329" s="32"/>
      <c r="Z329" s="33"/>
      <c r="AA329" s="33"/>
      <c r="AB329" s="34"/>
      <c r="IU329"/>
    </row>
    <row r="330" spans="1:255" s="10" customFormat="1" ht="16.5" customHeight="1">
      <c r="A330" s="98" t="s">
        <v>521</v>
      </c>
      <c r="B330" s="99"/>
      <c r="C330" s="100">
        <f aca="true" t="shared" si="291" ref="C330:C349">SUM(D330+G330+K330)</f>
        <v>2692.671344</v>
      </c>
      <c r="D330" s="101">
        <f aca="true" t="shared" si="292" ref="D330:D349">E330+F330</f>
        <v>647.761344</v>
      </c>
      <c r="E330" s="102">
        <v>175.429344</v>
      </c>
      <c r="F330" s="103">
        <v>472.332</v>
      </c>
      <c r="G330" s="104">
        <f aca="true" t="shared" si="293" ref="G330:G349">SUM(H330:J330)</f>
        <v>544.91</v>
      </c>
      <c r="H330" s="104"/>
      <c r="I330" s="145">
        <v>44.91</v>
      </c>
      <c r="J330" s="146">
        <v>500</v>
      </c>
      <c r="K330" s="102">
        <f aca="true" t="shared" si="294" ref="K330:K349">L330+M330+N330</f>
        <v>1500</v>
      </c>
      <c r="L330" s="102"/>
      <c r="M330" s="147"/>
      <c r="N330" s="148">
        <v>1500</v>
      </c>
      <c r="O330" s="149">
        <f aca="true" t="shared" si="295" ref="O330:O349">H330+J330+L330+N330</f>
        <v>2000</v>
      </c>
      <c r="P330" s="150" t="s">
        <v>522</v>
      </c>
      <c r="Q330" s="197">
        <v>2342.9</v>
      </c>
      <c r="R330" s="198" t="s">
        <v>523</v>
      </c>
      <c r="S330" s="199"/>
      <c r="T330" s="200">
        <v>342.9</v>
      </c>
      <c r="U330" s="183">
        <f t="shared" si="290"/>
        <v>34.29</v>
      </c>
      <c r="V330" s="201" t="s">
        <v>524</v>
      </c>
      <c r="W330" s="30"/>
      <c r="X330" s="185"/>
      <c r="Y330" s="32"/>
      <c r="Z330" s="33"/>
      <c r="AA330" s="33"/>
      <c r="AB330" s="34"/>
      <c r="IU330"/>
    </row>
    <row r="331" spans="1:255" s="10" customFormat="1" ht="16.5" customHeight="1">
      <c r="A331" s="98" t="s">
        <v>525</v>
      </c>
      <c r="B331" s="99"/>
      <c r="C331" s="100">
        <f t="shared" si="291"/>
        <v>6047.59</v>
      </c>
      <c r="D331" s="101">
        <f t="shared" si="292"/>
        <v>0</v>
      </c>
      <c r="E331" s="102"/>
      <c r="F331" s="103"/>
      <c r="G331" s="104">
        <f t="shared" si="293"/>
        <v>1107.59</v>
      </c>
      <c r="H331" s="104"/>
      <c r="I331" s="145">
        <v>107.59</v>
      </c>
      <c r="J331" s="146">
        <v>1000</v>
      </c>
      <c r="K331" s="102">
        <f t="shared" si="294"/>
        <v>4940</v>
      </c>
      <c r="L331" s="102"/>
      <c r="M331" s="147"/>
      <c r="N331" s="148">
        <v>4940</v>
      </c>
      <c r="O331" s="149">
        <f t="shared" si="295"/>
        <v>5940</v>
      </c>
      <c r="P331" s="150" t="s">
        <v>526</v>
      </c>
      <c r="Q331" s="197">
        <v>6185.68</v>
      </c>
      <c r="R331" s="198" t="s">
        <v>527</v>
      </c>
      <c r="S331" s="199"/>
      <c r="T331" s="200">
        <v>245.68</v>
      </c>
      <c r="U331" s="183">
        <f t="shared" si="290"/>
        <v>24.568</v>
      </c>
      <c r="V331" s="201" t="s">
        <v>528</v>
      </c>
      <c r="W331" s="30"/>
      <c r="X331" s="185"/>
      <c r="Y331" s="32"/>
      <c r="Z331" s="33"/>
      <c r="AA331" s="33"/>
      <c r="AB331" s="34"/>
      <c r="IU331"/>
    </row>
    <row r="332" spans="1:255" s="10" customFormat="1" ht="16.5" customHeight="1" hidden="1">
      <c r="A332" s="98" t="s">
        <v>529</v>
      </c>
      <c r="B332" s="99"/>
      <c r="C332" s="100">
        <f t="shared" si="291"/>
        <v>0</v>
      </c>
      <c r="D332" s="101">
        <f t="shared" si="292"/>
        <v>0</v>
      </c>
      <c r="E332" s="102"/>
      <c r="F332" s="103"/>
      <c r="G332" s="104">
        <f t="shared" si="293"/>
        <v>0</v>
      </c>
      <c r="H332" s="104"/>
      <c r="I332" s="145"/>
      <c r="J332" s="146"/>
      <c r="K332" s="102">
        <f t="shared" si="294"/>
        <v>0</v>
      </c>
      <c r="L332" s="102"/>
      <c r="M332" s="147"/>
      <c r="N332" s="148"/>
      <c r="O332" s="149">
        <f t="shared" si="295"/>
        <v>0</v>
      </c>
      <c r="P332" s="150"/>
      <c r="Q332" s="197"/>
      <c r="R332" s="198"/>
      <c r="S332" s="199">
        <f t="shared" si="287"/>
        <v>0</v>
      </c>
      <c r="T332" s="200"/>
      <c r="U332" s="183">
        <f t="shared" si="290"/>
        <v>0</v>
      </c>
      <c r="V332" s="201"/>
      <c r="W332" s="30"/>
      <c r="X332" s="185"/>
      <c r="Y332" s="32"/>
      <c r="Z332" s="33"/>
      <c r="AA332" s="33"/>
      <c r="AB332" s="34"/>
      <c r="IU332"/>
    </row>
    <row r="333" spans="1:255" s="10" customFormat="1" ht="16.5" customHeight="1" hidden="1">
      <c r="A333" s="98" t="s">
        <v>530</v>
      </c>
      <c r="B333" s="99"/>
      <c r="C333" s="100">
        <f t="shared" si="291"/>
        <v>3240</v>
      </c>
      <c r="D333" s="101">
        <f t="shared" si="292"/>
        <v>0</v>
      </c>
      <c r="E333" s="102"/>
      <c r="F333" s="103"/>
      <c r="G333" s="104">
        <f t="shared" si="293"/>
        <v>3240</v>
      </c>
      <c r="H333" s="104"/>
      <c r="I333" s="145"/>
      <c r="J333" s="146">
        <v>3240</v>
      </c>
      <c r="K333" s="102">
        <f t="shared" si="294"/>
        <v>0</v>
      </c>
      <c r="L333" s="102"/>
      <c r="M333" s="147"/>
      <c r="N333" s="148"/>
      <c r="O333" s="149">
        <f t="shared" si="295"/>
        <v>3240</v>
      </c>
      <c r="P333" s="150" t="s">
        <v>37</v>
      </c>
      <c r="Q333" s="197">
        <v>1900</v>
      </c>
      <c r="R333" s="198" t="s">
        <v>37</v>
      </c>
      <c r="S333" s="199">
        <f t="shared" si="287"/>
        <v>1340</v>
      </c>
      <c r="T333" s="200"/>
      <c r="U333" s="183">
        <f t="shared" si="290"/>
        <v>0</v>
      </c>
      <c r="V333" s="201"/>
      <c r="W333" s="30"/>
      <c r="X333" s="185"/>
      <c r="Y333" s="32"/>
      <c r="Z333" s="33"/>
      <c r="AA333" s="33"/>
      <c r="AB333" s="34"/>
      <c r="IU333"/>
    </row>
    <row r="334" spans="1:255" s="10" customFormat="1" ht="16.5" customHeight="1" hidden="1">
      <c r="A334" s="98" t="s">
        <v>531</v>
      </c>
      <c r="B334" s="99"/>
      <c r="C334" s="100">
        <f t="shared" si="291"/>
        <v>605</v>
      </c>
      <c r="D334" s="101">
        <f t="shared" si="292"/>
        <v>0</v>
      </c>
      <c r="E334" s="102"/>
      <c r="F334" s="103"/>
      <c r="G334" s="104">
        <f t="shared" si="293"/>
        <v>45</v>
      </c>
      <c r="H334" s="104"/>
      <c r="I334" s="145"/>
      <c r="J334" s="146">
        <v>45</v>
      </c>
      <c r="K334" s="102">
        <f t="shared" si="294"/>
        <v>560</v>
      </c>
      <c r="L334" s="102"/>
      <c r="M334" s="147"/>
      <c r="N334" s="148">
        <v>560</v>
      </c>
      <c r="O334" s="149">
        <f t="shared" si="295"/>
        <v>605</v>
      </c>
      <c r="P334" s="150" t="s">
        <v>532</v>
      </c>
      <c r="Q334" s="197">
        <v>560</v>
      </c>
      <c r="R334" s="198" t="s">
        <v>533</v>
      </c>
      <c r="S334" s="199">
        <f t="shared" si="287"/>
        <v>45</v>
      </c>
      <c r="T334" s="200"/>
      <c r="U334" s="183">
        <f t="shared" si="290"/>
        <v>0</v>
      </c>
      <c r="V334" s="201"/>
      <c r="W334" s="30"/>
      <c r="X334" s="185"/>
      <c r="Y334" s="32"/>
      <c r="Z334" s="33"/>
      <c r="AA334" s="33"/>
      <c r="AB334" s="34"/>
      <c r="IU334"/>
    </row>
    <row r="335" spans="1:255" s="10" customFormat="1" ht="16.5" customHeight="1" hidden="1">
      <c r="A335" s="98" t="s">
        <v>534</v>
      </c>
      <c r="B335" s="99">
        <v>842.116</v>
      </c>
      <c r="C335" s="100">
        <f t="shared" si="291"/>
        <v>12.43</v>
      </c>
      <c r="D335" s="101">
        <f t="shared" si="292"/>
        <v>0</v>
      </c>
      <c r="E335" s="102"/>
      <c r="F335" s="103"/>
      <c r="G335" s="104">
        <f t="shared" si="293"/>
        <v>12.43</v>
      </c>
      <c r="H335" s="104"/>
      <c r="I335" s="145">
        <v>12.43</v>
      </c>
      <c r="J335" s="146"/>
      <c r="K335" s="102">
        <f t="shared" si="294"/>
        <v>0</v>
      </c>
      <c r="L335" s="102"/>
      <c r="M335" s="147"/>
      <c r="N335" s="148"/>
      <c r="O335" s="149">
        <f t="shared" si="295"/>
        <v>0</v>
      </c>
      <c r="P335" s="150"/>
      <c r="Q335" s="197"/>
      <c r="R335" s="198"/>
      <c r="S335" s="199">
        <f t="shared" si="287"/>
        <v>0</v>
      </c>
      <c r="T335" s="200"/>
      <c r="U335" s="183">
        <f t="shared" si="290"/>
        <v>0</v>
      </c>
      <c r="V335" s="201"/>
      <c r="W335" s="30"/>
      <c r="X335" s="185"/>
      <c r="Y335" s="32"/>
      <c r="Z335" s="33"/>
      <c r="AA335" s="33"/>
      <c r="AB335" s="34"/>
      <c r="IU335"/>
    </row>
    <row r="336" spans="1:255" s="10" customFormat="1" ht="16.5" customHeight="1" hidden="1">
      <c r="A336" s="98" t="s">
        <v>535</v>
      </c>
      <c r="B336" s="99"/>
      <c r="C336" s="100">
        <f t="shared" si="291"/>
        <v>2949.69143512</v>
      </c>
      <c r="D336" s="101">
        <f t="shared" si="292"/>
        <v>449.69143511999994</v>
      </c>
      <c r="E336" s="102">
        <v>125.22535511999999</v>
      </c>
      <c r="F336" s="103">
        <v>324.4660799999999</v>
      </c>
      <c r="G336" s="104">
        <f t="shared" si="293"/>
        <v>900</v>
      </c>
      <c r="H336" s="104"/>
      <c r="I336" s="145"/>
      <c r="J336" s="146">
        <v>900</v>
      </c>
      <c r="K336" s="102">
        <f t="shared" si="294"/>
        <v>1600</v>
      </c>
      <c r="L336" s="102"/>
      <c r="M336" s="147"/>
      <c r="N336" s="148">
        <v>1600</v>
      </c>
      <c r="O336" s="149">
        <f t="shared" si="295"/>
        <v>2500</v>
      </c>
      <c r="P336" s="150" t="s">
        <v>536</v>
      </c>
      <c r="Q336" s="197">
        <v>1875.2</v>
      </c>
      <c r="R336" s="198" t="s">
        <v>537</v>
      </c>
      <c r="S336" s="199">
        <f t="shared" si="287"/>
        <v>624.8</v>
      </c>
      <c r="T336" s="200"/>
      <c r="U336" s="183">
        <f t="shared" si="290"/>
        <v>0</v>
      </c>
      <c r="V336" s="201"/>
      <c r="W336" s="30"/>
      <c r="X336" s="185"/>
      <c r="Y336" s="32"/>
      <c r="Z336" s="33"/>
      <c r="AA336" s="33"/>
      <c r="AB336" s="34"/>
      <c r="IU336"/>
    </row>
    <row r="337" spans="1:255" s="10" customFormat="1" ht="16.5" customHeight="1" hidden="1">
      <c r="A337" s="98" t="s">
        <v>538</v>
      </c>
      <c r="B337" s="99"/>
      <c r="C337" s="100">
        <f t="shared" si="291"/>
        <v>0</v>
      </c>
      <c r="D337" s="101">
        <f t="shared" si="292"/>
        <v>0</v>
      </c>
      <c r="E337" s="102"/>
      <c r="F337" s="103"/>
      <c r="G337" s="104">
        <f t="shared" si="293"/>
        <v>0</v>
      </c>
      <c r="H337" s="104"/>
      <c r="I337" s="145"/>
      <c r="J337" s="146"/>
      <c r="K337" s="102">
        <f t="shared" si="294"/>
        <v>0</v>
      </c>
      <c r="L337" s="102"/>
      <c r="M337" s="147"/>
      <c r="N337" s="148"/>
      <c r="O337" s="149">
        <f t="shared" si="295"/>
        <v>0</v>
      </c>
      <c r="P337" s="150"/>
      <c r="Q337" s="197"/>
      <c r="R337" s="198"/>
      <c r="S337" s="199">
        <f t="shared" si="287"/>
        <v>0</v>
      </c>
      <c r="T337" s="200"/>
      <c r="U337" s="183">
        <f t="shared" si="290"/>
        <v>0</v>
      </c>
      <c r="V337" s="201"/>
      <c r="W337" s="30"/>
      <c r="X337" s="185"/>
      <c r="Y337" s="32"/>
      <c r="Z337" s="33"/>
      <c r="AA337" s="33"/>
      <c r="AB337" s="34"/>
      <c r="IU337"/>
    </row>
    <row r="338" spans="1:255" s="10" customFormat="1" ht="33" customHeight="1">
      <c r="A338" s="98" t="s">
        <v>539</v>
      </c>
      <c r="B338" s="99"/>
      <c r="C338" s="100">
        <f t="shared" si="291"/>
        <v>184492</v>
      </c>
      <c r="D338" s="101">
        <f t="shared" si="292"/>
        <v>175000</v>
      </c>
      <c r="E338" s="102"/>
      <c r="F338" s="103">
        <v>175000</v>
      </c>
      <c r="G338" s="104">
        <f t="shared" si="293"/>
        <v>636</v>
      </c>
      <c r="H338" s="104"/>
      <c r="I338" s="145"/>
      <c r="J338" s="146">
        <v>636</v>
      </c>
      <c r="K338" s="102">
        <f t="shared" si="294"/>
        <v>8856</v>
      </c>
      <c r="L338" s="102"/>
      <c r="M338" s="147">
        <v>8856</v>
      </c>
      <c r="N338" s="148"/>
      <c r="O338" s="149">
        <f t="shared" si="295"/>
        <v>636</v>
      </c>
      <c r="P338" s="150" t="s">
        <v>540</v>
      </c>
      <c r="Q338" s="197">
        <v>6262.2</v>
      </c>
      <c r="R338" s="198" t="s">
        <v>541</v>
      </c>
      <c r="S338" s="199"/>
      <c r="T338" s="200">
        <v>5626.2</v>
      </c>
      <c r="U338" s="204">
        <f t="shared" si="290"/>
        <v>562.62</v>
      </c>
      <c r="V338" s="201" t="s">
        <v>542</v>
      </c>
      <c r="W338" s="30"/>
      <c r="X338" s="185"/>
      <c r="Y338" s="32"/>
      <c r="Z338" s="33"/>
      <c r="AA338" s="33"/>
      <c r="AB338" s="34"/>
      <c r="IU338"/>
    </row>
    <row r="339" spans="1:255" s="10" customFormat="1" ht="16.5" customHeight="1" hidden="1">
      <c r="A339" s="98" t="s">
        <v>543</v>
      </c>
      <c r="B339" s="99"/>
      <c r="C339" s="100">
        <f t="shared" si="291"/>
        <v>3652.4</v>
      </c>
      <c r="D339" s="101">
        <f t="shared" si="292"/>
        <v>0</v>
      </c>
      <c r="E339" s="102"/>
      <c r="F339" s="103"/>
      <c r="G339" s="104">
        <f t="shared" si="293"/>
        <v>0</v>
      </c>
      <c r="H339" s="104"/>
      <c r="I339" s="145"/>
      <c r="J339" s="146"/>
      <c r="K339" s="102">
        <f t="shared" si="294"/>
        <v>3652.4</v>
      </c>
      <c r="L339" s="102">
        <v>3110</v>
      </c>
      <c r="M339" s="147"/>
      <c r="N339" s="148">
        <v>542.4</v>
      </c>
      <c r="O339" s="149">
        <f t="shared" si="295"/>
        <v>3652.4</v>
      </c>
      <c r="P339" s="150" t="s">
        <v>544</v>
      </c>
      <c r="Q339" s="197">
        <v>406.8</v>
      </c>
      <c r="R339" s="198" t="s">
        <v>545</v>
      </c>
      <c r="S339" s="199">
        <f aca="true" t="shared" si="296" ref="S339:S345">O339-Q339</f>
        <v>3245.6</v>
      </c>
      <c r="T339" s="200"/>
      <c r="U339" s="183">
        <f t="shared" si="290"/>
        <v>0</v>
      </c>
      <c r="V339" s="201"/>
      <c r="W339" s="30"/>
      <c r="X339" s="185"/>
      <c r="Y339" s="32"/>
      <c r="Z339" s="33"/>
      <c r="AA339" s="33"/>
      <c r="AB339" s="34"/>
      <c r="IU339"/>
    </row>
    <row r="340" spans="1:255" s="10" customFormat="1" ht="16.5" customHeight="1" hidden="1">
      <c r="A340" s="98" t="s">
        <v>546</v>
      </c>
      <c r="B340" s="99"/>
      <c r="C340" s="100">
        <f t="shared" si="291"/>
        <v>4295.6</v>
      </c>
      <c r="D340" s="101">
        <f t="shared" si="292"/>
        <v>0</v>
      </c>
      <c r="E340" s="102"/>
      <c r="F340" s="103"/>
      <c r="G340" s="104">
        <f t="shared" si="293"/>
        <v>0</v>
      </c>
      <c r="H340" s="104"/>
      <c r="I340" s="145"/>
      <c r="J340" s="146"/>
      <c r="K340" s="102">
        <f t="shared" si="294"/>
        <v>4295.6</v>
      </c>
      <c r="L340" s="102">
        <v>1716</v>
      </c>
      <c r="M340" s="147">
        <v>1670</v>
      </c>
      <c r="N340" s="148">
        <v>909.6</v>
      </c>
      <c r="O340" s="149">
        <f t="shared" si="295"/>
        <v>2625.6</v>
      </c>
      <c r="P340" s="150" t="s">
        <v>547</v>
      </c>
      <c r="Q340" s="197">
        <v>882.2</v>
      </c>
      <c r="R340" s="198" t="s">
        <v>548</v>
      </c>
      <c r="S340" s="199">
        <f t="shared" si="296"/>
        <v>1743.3999999999999</v>
      </c>
      <c r="T340" s="200"/>
      <c r="U340" s="183">
        <f t="shared" si="290"/>
        <v>0</v>
      </c>
      <c r="V340" s="201"/>
      <c r="W340" s="30"/>
      <c r="X340" s="185"/>
      <c r="Y340" s="32"/>
      <c r="Z340" s="33"/>
      <c r="AA340" s="33"/>
      <c r="AB340" s="34"/>
      <c r="IU340"/>
    </row>
    <row r="341" spans="1:255" s="10" customFormat="1" ht="16.5" customHeight="1" hidden="1">
      <c r="A341" s="98" t="s">
        <v>549</v>
      </c>
      <c r="B341" s="99"/>
      <c r="C341" s="100">
        <f t="shared" si="291"/>
        <v>49</v>
      </c>
      <c r="D341" s="101">
        <f t="shared" si="292"/>
        <v>0</v>
      </c>
      <c r="E341" s="102"/>
      <c r="F341" s="103"/>
      <c r="G341" s="104">
        <f t="shared" si="293"/>
        <v>0</v>
      </c>
      <c r="H341" s="104"/>
      <c r="I341" s="145"/>
      <c r="J341" s="146"/>
      <c r="K341" s="102">
        <f t="shared" si="294"/>
        <v>49</v>
      </c>
      <c r="L341" s="102">
        <v>49</v>
      </c>
      <c r="M341" s="147"/>
      <c r="N341" s="148"/>
      <c r="O341" s="149">
        <f t="shared" si="295"/>
        <v>49</v>
      </c>
      <c r="P341" s="150" t="s">
        <v>550</v>
      </c>
      <c r="Q341" s="197"/>
      <c r="R341" s="198"/>
      <c r="S341" s="199">
        <f t="shared" si="296"/>
        <v>49</v>
      </c>
      <c r="T341" s="200"/>
      <c r="U341" s="183">
        <f t="shared" si="290"/>
        <v>0</v>
      </c>
      <c r="V341" s="201"/>
      <c r="W341" s="30"/>
      <c r="X341" s="185"/>
      <c r="Y341" s="32"/>
      <c r="Z341" s="33"/>
      <c r="AA341" s="33"/>
      <c r="AB341" s="34"/>
      <c r="IU341"/>
    </row>
    <row r="342" spans="1:255" s="10" customFormat="1" ht="16.5" customHeight="1" hidden="1">
      <c r="A342" s="98" t="s">
        <v>551</v>
      </c>
      <c r="B342" s="99"/>
      <c r="C342" s="100">
        <f t="shared" si="291"/>
        <v>184</v>
      </c>
      <c r="D342" s="101">
        <f t="shared" si="292"/>
        <v>0</v>
      </c>
      <c r="E342" s="102"/>
      <c r="F342" s="103"/>
      <c r="G342" s="104">
        <f t="shared" si="293"/>
        <v>0</v>
      </c>
      <c r="H342" s="104"/>
      <c r="I342" s="145"/>
      <c r="J342" s="146"/>
      <c r="K342" s="102">
        <f t="shared" si="294"/>
        <v>184</v>
      </c>
      <c r="L342" s="102">
        <v>184</v>
      </c>
      <c r="M342" s="147"/>
      <c r="N342" s="148"/>
      <c r="O342" s="149">
        <f t="shared" si="295"/>
        <v>184</v>
      </c>
      <c r="P342" s="150" t="s">
        <v>550</v>
      </c>
      <c r="Q342" s="197"/>
      <c r="R342" s="198"/>
      <c r="S342" s="199">
        <f t="shared" si="296"/>
        <v>184</v>
      </c>
      <c r="T342" s="200"/>
      <c r="U342" s="183">
        <f t="shared" si="290"/>
        <v>0</v>
      </c>
      <c r="V342" s="201"/>
      <c r="W342" s="30"/>
      <c r="X342" s="185"/>
      <c r="Y342" s="32"/>
      <c r="Z342" s="33"/>
      <c r="AA342" s="33"/>
      <c r="AB342" s="34"/>
      <c r="IU342"/>
    </row>
    <row r="343" spans="1:255" s="10" customFormat="1" ht="16.5" customHeight="1" hidden="1">
      <c r="A343" s="98" t="s">
        <v>552</v>
      </c>
      <c r="B343" s="99"/>
      <c r="C343" s="100">
        <f t="shared" si="291"/>
        <v>185</v>
      </c>
      <c r="D343" s="101">
        <f t="shared" si="292"/>
        <v>0</v>
      </c>
      <c r="E343" s="102"/>
      <c r="F343" s="103"/>
      <c r="G343" s="104">
        <f t="shared" si="293"/>
        <v>0</v>
      </c>
      <c r="H343" s="104"/>
      <c r="I343" s="145"/>
      <c r="J343" s="146"/>
      <c r="K343" s="102">
        <f t="shared" si="294"/>
        <v>185</v>
      </c>
      <c r="L343" s="102">
        <v>185</v>
      </c>
      <c r="M343" s="147"/>
      <c r="N343" s="148"/>
      <c r="O343" s="149">
        <f t="shared" si="295"/>
        <v>185</v>
      </c>
      <c r="P343" s="150" t="s">
        <v>550</v>
      </c>
      <c r="Q343" s="197"/>
      <c r="R343" s="198"/>
      <c r="S343" s="199">
        <f t="shared" si="296"/>
        <v>185</v>
      </c>
      <c r="T343" s="200"/>
      <c r="U343" s="183">
        <f t="shared" si="290"/>
        <v>0</v>
      </c>
      <c r="V343" s="201"/>
      <c r="W343" s="30"/>
      <c r="X343" s="185"/>
      <c r="Y343" s="32"/>
      <c r="Z343" s="33"/>
      <c r="AA343" s="33"/>
      <c r="AB343" s="34"/>
      <c r="IU343"/>
    </row>
    <row r="344" spans="1:255" s="10" customFormat="1" ht="16.5" customHeight="1" hidden="1">
      <c r="A344" s="98" t="s">
        <v>553</v>
      </c>
      <c r="B344" s="99"/>
      <c r="C344" s="100">
        <f t="shared" si="291"/>
        <v>120</v>
      </c>
      <c r="D344" s="101">
        <f t="shared" si="292"/>
        <v>0</v>
      </c>
      <c r="E344" s="102"/>
      <c r="F344" s="103"/>
      <c r="G344" s="104">
        <f t="shared" si="293"/>
        <v>0</v>
      </c>
      <c r="H344" s="104"/>
      <c r="I344" s="145"/>
      <c r="J344" s="146"/>
      <c r="K344" s="102">
        <f t="shared" si="294"/>
        <v>120</v>
      </c>
      <c r="L344" s="102">
        <v>120</v>
      </c>
      <c r="M344" s="147"/>
      <c r="N344" s="148"/>
      <c r="O344" s="149">
        <f t="shared" si="295"/>
        <v>120</v>
      </c>
      <c r="P344" s="150" t="s">
        <v>550</v>
      </c>
      <c r="Q344" s="197"/>
      <c r="R344" s="198"/>
      <c r="S344" s="199">
        <f t="shared" si="296"/>
        <v>120</v>
      </c>
      <c r="T344" s="200"/>
      <c r="U344" s="183">
        <f t="shared" si="290"/>
        <v>0</v>
      </c>
      <c r="V344" s="201"/>
      <c r="W344" s="30"/>
      <c r="X344" s="185"/>
      <c r="Y344" s="32"/>
      <c r="Z344" s="33"/>
      <c r="AA344" s="33"/>
      <c r="AB344" s="34"/>
      <c r="IU344"/>
    </row>
    <row r="345" spans="1:255" s="10" customFormat="1" ht="16.5" customHeight="1" hidden="1">
      <c r="A345" s="98" t="s">
        <v>554</v>
      </c>
      <c r="B345" s="99"/>
      <c r="C345" s="100">
        <f t="shared" si="291"/>
        <v>1107</v>
      </c>
      <c r="D345" s="101">
        <f t="shared" si="292"/>
        <v>0</v>
      </c>
      <c r="E345" s="102"/>
      <c r="F345" s="103"/>
      <c r="G345" s="104">
        <f t="shared" si="293"/>
        <v>0</v>
      </c>
      <c r="H345" s="104"/>
      <c r="I345" s="145"/>
      <c r="J345" s="146"/>
      <c r="K345" s="102">
        <f t="shared" si="294"/>
        <v>1107</v>
      </c>
      <c r="L345" s="102">
        <v>1107</v>
      </c>
      <c r="M345" s="147"/>
      <c r="N345" s="148"/>
      <c r="O345" s="149">
        <f t="shared" si="295"/>
        <v>1107</v>
      </c>
      <c r="P345" s="150" t="s">
        <v>550</v>
      </c>
      <c r="Q345" s="197"/>
      <c r="R345" s="198"/>
      <c r="S345" s="199">
        <f t="shared" si="296"/>
        <v>1107</v>
      </c>
      <c r="T345" s="200"/>
      <c r="U345" s="183">
        <f t="shared" si="290"/>
        <v>0</v>
      </c>
      <c r="V345" s="201"/>
      <c r="W345" s="30"/>
      <c r="X345" s="185"/>
      <c r="Y345" s="32"/>
      <c r="Z345" s="33"/>
      <c r="AA345" s="33"/>
      <c r="AB345" s="34"/>
      <c r="IU345"/>
    </row>
    <row r="346" spans="1:255" s="10" customFormat="1" ht="16.5" customHeight="1">
      <c r="A346" s="98" t="s">
        <v>555</v>
      </c>
      <c r="B346" s="99"/>
      <c r="C346" s="100">
        <f t="shared" si="291"/>
        <v>0</v>
      </c>
      <c r="D346" s="101">
        <f t="shared" si="292"/>
        <v>0</v>
      </c>
      <c r="E346" s="102"/>
      <c r="F346" s="103"/>
      <c r="G346" s="104">
        <f t="shared" si="293"/>
        <v>0</v>
      </c>
      <c r="H346" s="104"/>
      <c r="I346" s="145"/>
      <c r="J346" s="146"/>
      <c r="K346" s="102">
        <f t="shared" si="294"/>
        <v>0</v>
      </c>
      <c r="L346" s="102"/>
      <c r="M346" s="147"/>
      <c r="N346" s="148"/>
      <c r="O346" s="149">
        <f t="shared" si="295"/>
        <v>0</v>
      </c>
      <c r="P346" s="150"/>
      <c r="Q346" s="197">
        <v>35</v>
      </c>
      <c r="R346" s="198" t="s">
        <v>556</v>
      </c>
      <c r="S346" s="199"/>
      <c r="T346" s="200">
        <v>35</v>
      </c>
      <c r="U346" s="183">
        <f t="shared" si="290"/>
        <v>3.5</v>
      </c>
      <c r="V346" s="201" t="s">
        <v>556</v>
      </c>
      <c r="W346" s="30"/>
      <c r="X346" s="185"/>
      <c r="Y346" s="32"/>
      <c r="Z346" s="33"/>
      <c r="AA346" s="33"/>
      <c r="AB346" s="34"/>
      <c r="IU346"/>
    </row>
    <row r="347" spans="1:255" s="10" customFormat="1" ht="16.5" customHeight="1" hidden="1">
      <c r="A347" s="98" t="s">
        <v>557</v>
      </c>
      <c r="B347" s="99"/>
      <c r="C347" s="100">
        <f t="shared" si="291"/>
        <v>1086</v>
      </c>
      <c r="D347" s="101">
        <f t="shared" si="292"/>
        <v>0</v>
      </c>
      <c r="E347" s="102"/>
      <c r="F347" s="103"/>
      <c r="G347" s="104">
        <f t="shared" si="293"/>
        <v>0</v>
      </c>
      <c r="H347" s="104"/>
      <c r="I347" s="145"/>
      <c r="J347" s="146"/>
      <c r="K347" s="102">
        <f t="shared" si="294"/>
        <v>1086</v>
      </c>
      <c r="L347" s="102">
        <v>1086</v>
      </c>
      <c r="M347" s="147"/>
      <c r="N347" s="148"/>
      <c r="O347" s="149">
        <f t="shared" si="295"/>
        <v>1086</v>
      </c>
      <c r="P347" s="150" t="s">
        <v>550</v>
      </c>
      <c r="Q347" s="197"/>
      <c r="R347" s="198"/>
      <c r="S347" s="199">
        <f aca="true" t="shared" si="297" ref="S347:S349">O347-Q347</f>
        <v>1086</v>
      </c>
      <c r="T347" s="200"/>
      <c r="U347" s="183">
        <f t="shared" si="290"/>
        <v>0</v>
      </c>
      <c r="V347" s="201"/>
      <c r="W347" s="30"/>
      <c r="X347" s="185"/>
      <c r="Y347" s="32"/>
      <c r="Z347" s="33"/>
      <c r="AA347" s="33"/>
      <c r="AB347" s="34"/>
      <c r="IU347"/>
    </row>
    <row r="348" spans="1:255" s="10" customFormat="1" ht="16.5" customHeight="1" hidden="1">
      <c r="A348" s="98" t="s">
        <v>558</v>
      </c>
      <c r="B348" s="99"/>
      <c r="C348" s="100">
        <f t="shared" si="291"/>
        <v>30912.2</v>
      </c>
      <c r="D348" s="101">
        <f t="shared" si="292"/>
        <v>0</v>
      </c>
      <c r="E348" s="102"/>
      <c r="F348" s="103"/>
      <c r="G348" s="104">
        <f t="shared" si="293"/>
        <v>0</v>
      </c>
      <c r="H348" s="104"/>
      <c r="I348" s="145"/>
      <c r="J348" s="146"/>
      <c r="K348" s="102">
        <f t="shared" si="294"/>
        <v>30912.2</v>
      </c>
      <c r="L348" s="102"/>
      <c r="M348" s="147"/>
      <c r="N348" s="148">
        <v>30912.2</v>
      </c>
      <c r="O348" s="149">
        <f t="shared" si="295"/>
        <v>30912.2</v>
      </c>
      <c r="P348" s="150" t="s">
        <v>559</v>
      </c>
      <c r="Q348" s="197">
        <v>10194</v>
      </c>
      <c r="R348" s="198" t="s">
        <v>560</v>
      </c>
      <c r="S348" s="199">
        <f t="shared" si="297"/>
        <v>20718.2</v>
      </c>
      <c r="T348" s="200"/>
      <c r="U348" s="183">
        <f t="shared" si="290"/>
        <v>0</v>
      </c>
      <c r="V348" s="201"/>
      <c r="W348" s="30"/>
      <c r="X348" s="185"/>
      <c r="Y348" s="32"/>
      <c r="Z348" s="33"/>
      <c r="AA348" s="33"/>
      <c r="AB348" s="34"/>
      <c r="IU348"/>
    </row>
    <row r="349" spans="1:255" s="10" customFormat="1" ht="16.5" customHeight="1" hidden="1">
      <c r="A349" s="98" t="s">
        <v>561</v>
      </c>
      <c r="B349" s="99"/>
      <c r="C349" s="100">
        <f t="shared" si="291"/>
        <v>7000</v>
      </c>
      <c r="D349" s="101">
        <f t="shared" si="292"/>
        <v>0</v>
      </c>
      <c r="E349" s="102"/>
      <c r="F349" s="103"/>
      <c r="G349" s="104">
        <f t="shared" si="293"/>
        <v>0</v>
      </c>
      <c r="H349" s="104"/>
      <c r="I349" s="145"/>
      <c r="J349" s="146"/>
      <c r="K349" s="102">
        <f t="shared" si="294"/>
        <v>7000</v>
      </c>
      <c r="L349" s="102"/>
      <c r="M349" s="147"/>
      <c r="N349" s="148">
        <v>7000</v>
      </c>
      <c r="O349" s="149">
        <f t="shared" si="295"/>
        <v>7000</v>
      </c>
      <c r="P349" s="150" t="s">
        <v>562</v>
      </c>
      <c r="Q349" s="197">
        <v>1210</v>
      </c>
      <c r="R349" s="198" t="s">
        <v>563</v>
      </c>
      <c r="S349" s="199">
        <f t="shared" si="297"/>
        <v>5790</v>
      </c>
      <c r="T349" s="200"/>
      <c r="U349" s="183">
        <f t="shared" si="290"/>
        <v>0</v>
      </c>
      <c r="V349" s="201"/>
      <c r="W349" s="30"/>
      <c r="X349" s="185"/>
      <c r="Y349" s="32"/>
      <c r="Z349" s="33"/>
      <c r="AA349" s="33"/>
      <c r="AB349" s="34"/>
      <c r="IU349"/>
    </row>
    <row r="350" spans="1:255" s="10" customFormat="1" ht="16.5" customHeight="1">
      <c r="A350" s="98" t="s">
        <v>564</v>
      </c>
      <c r="B350" s="99"/>
      <c r="C350" s="100"/>
      <c r="D350" s="101"/>
      <c r="E350" s="102"/>
      <c r="F350" s="103"/>
      <c r="G350" s="104"/>
      <c r="H350" s="104"/>
      <c r="I350" s="145"/>
      <c r="J350" s="146"/>
      <c r="K350" s="102"/>
      <c r="L350" s="102"/>
      <c r="M350" s="147"/>
      <c r="N350" s="148"/>
      <c r="O350" s="149"/>
      <c r="P350" s="150"/>
      <c r="Q350" s="197">
        <v>128</v>
      </c>
      <c r="R350" s="198" t="s">
        <v>565</v>
      </c>
      <c r="S350" s="199"/>
      <c r="T350" s="200">
        <v>128</v>
      </c>
      <c r="U350" s="183">
        <f t="shared" si="290"/>
        <v>12.8</v>
      </c>
      <c r="V350" s="201" t="s">
        <v>37</v>
      </c>
      <c r="W350" s="30"/>
      <c r="X350" s="185"/>
      <c r="Y350" s="32"/>
      <c r="Z350" s="33"/>
      <c r="AA350" s="33"/>
      <c r="AB350" s="34"/>
      <c r="IU350"/>
    </row>
    <row r="351" spans="1:255" s="10" customFormat="1" ht="16.5" customHeight="1">
      <c r="A351" s="98" t="s">
        <v>566</v>
      </c>
      <c r="B351" s="99"/>
      <c r="C351" s="100"/>
      <c r="D351" s="101"/>
      <c r="E351" s="102"/>
      <c r="F351" s="103"/>
      <c r="G351" s="104"/>
      <c r="H351" s="104"/>
      <c r="I351" s="145"/>
      <c r="J351" s="146"/>
      <c r="K351" s="102"/>
      <c r="L351" s="102"/>
      <c r="M351" s="147"/>
      <c r="N351" s="148"/>
      <c r="O351" s="149"/>
      <c r="P351" s="150"/>
      <c r="Q351" s="197">
        <v>1500</v>
      </c>
      <c r="R351" s="198" t="s">
        <v>567</v>
      </c>
      <c r="S351" s="199"/>
      <c r="T351" s="200">
        <v>1500</v>
      </c>
      <c r="U351" s="183">
        <f t="shared" si="290"/>
        <v>150</v>
      </c>
      <c r="V351" s="201" t="s">
        <v>567</v>
      </c>
      <c r="W351" s="30"/>
      <c r="X351" s="185"/>
      <c r="Y351" s="32"/>
      <c r="Z351" s="33"/>
      <c r="AA351" s="33"/>
      <c r="AB351" s="34"/>
      <c r="IU351"/>
    </row>
    <row r="352" spans="1:255" s="10" customFormat="1" ht="16.5" customHeight="1">
      <c r="A352" s="98" t="s">
        <v>568</v>
      </c>
      <c r="B352" s="99"/>
      <c r="C352" s="100"/>
      <c r="D352" s="101"/>
      <c r="E352" s="102"/>
      <c r="F352" s="103"/>
      <c r="G352" s="104"/>
      <c r="H352" s="104"/>
      <c r="I352" s="145"/>
      <c r="J352" s="146"/>
      <c r="K352" s="102"/>
      <c r="L352" s="102"/>
      <c r="M352" s="147"/>
      <c r="N352" s="148"/>
      <c r="O352" s="149"/>
      <c r="P352" s="150"/>
      <c r="Q352" s="197">
        <v>2180</v>
      </c>
      <c r="R352" s="198"/>
      <c r="S352" s="199"/>
      <c r="T352" s="200">
        <v>2180</v>
      </c>
      <c r="U352" s="183">
        <v>218</v>
      </c>
      <c r="V352" s="201" t="s">
        <v>569</v>
      </c>
      <c r="W352" s="30"/>
      <c r="X352" s="185"/>
      <c r="Y352" s="32"/>
      <c r="Z352" s="33"/>
      <c r="AA352" s="33"/>
      <c r="AB352" s="34"/>
      <c r="IU352"/>
    </row>
    <row r="353" spans="1:255" s="10" customFormat="1" ht="16.5" customHeight="1">
      <c r="A353" s="98" t="s">
        <v>15</v>
      </c>
      <c r="B353" s="99"/>
      <c r="C353" s="100"/>
      <c r="D353" s="101"/>
      <c r="E353" s="102"/>
      <c r="F353" s="103"/>
      <c r="G353" s="104"/>
      <c r="H353" s="104"/>
      <c r="I353" s="145"/>
      <c r="J353" s="146"/>
      <c r="K353" s="102"/>
      <c r="L353" s="102"/>
      <c r="M353" s="147"/>
      <c r="N353" s="148"/>
      <c r="O353" s="149"/>
      <c r="P353" s="150"/>
      <c r="Q353" s="197">
        <v>5000</v>
      </c>
      <c r="R353" s="198"/>
      <c r="S353" s="199"/>
      <c r="T353" s="200">
        <v>5000</v>
      </c>
      <c r="U353" s="183">
        <v>500</v>
      </c>
      <c r="V353" s="201" t="s">
        <v>570</v>
      </c>
      <c r="W353" s="30"/>
      <c r="X353" s="185"/>
      <c r="Y353" s="32"/>
      <c r="Z353" s="33"/>
      <c r="AA353" s="33"/>
      <c r="AB353" s="34"/>
      <c r="IU353"/>
    </row>
    <row r="354" spans="1:255" s="10" customFormat="1" ht="15" hidden="1">
      <c r="A354" s="98" t="s">
        <v>15</v>
      </c>
      <c r="B354" s="205"/>
      <c r="C354" s="206"/>
      <c r="D354" s="70"/>
      <c r="E354" s="70"/>
      <c r="F354" s="84"/>
      <c r="G354" s="86"/>
      <c r="H354" s="207"/>
      <c r="I354" s="208"/>
      <c r="J354" s="209"/>
      <c r="K354" s="210"/>
      <c r="L354" s="211"/>
      <c r="M354" s="211"/>
      <c r="N354" s="138"/>
      <c r="O354" s="139"/>
      <c r="P354" s="139"/>
      <c r="Q354" s="215"/>
      <c r="R354" s="190"/>
      <c r="S354" s="162"/>
      <c r="T354" s="163"/>
      <c r="U354" s="216"/>
      <c r="V354" s="184"/>
      <c r="W354" s="30"/>
      <c r="X354" s="31"/>
      <c r="Y354" s="31"/>
      <c r="Z354" s="33"/>
      <c r="AA354" s="220"/>
      <c r="AB354" s="34"/>
      <c r="IU354"/>
    </row>
    <row r="355" spans="1:255" s="10" customFormat="1" ht="15" hidden="1">
      <c r="A355" s="98" t="s">
        <v>15</v>
      </c>
      <c r="B355" s="205"/>
      <c r="C355" s="206"/>
      <c r="D355" s="70"/>
      <c r="E355" s="70"/>
      <c r="F355" s="84"/>
      <c r="G355" s="86"/>
      <c r="H355" s="207"/>
      <c r="I355" s="208"/>
      <c r="J355" s="209"/>
      <c r="K355" s="210"/>
      <c r="L355" s="211"/>
      <c r="M355" s="211"/>
      <c r="N355" s="138"/>
      <c r="O355" s="139"/>
      <c r="P355" s="139"/>
      <c r="Q355" s="215"/>
      <c r="R355" s="190"/>
      <c r="S355" s="162"/>
      <c r="T355" s="163"/>
      <c r="U355" s="216"/>
      <c r="V355" s="184"/>
      <c r="W355" s="30"/>
      <c r="X355" s="31"/>
      <c r="Y355" s="31"/>
      <c r="Z355" s="33"/>
      <c r="AA355" s="220"/>
      <c r="AB355" s="34"/>
      <c r="IU355"/>
    </row>
    <row r="356" spans="1:255" s="10" customFormat="1" ht="15" hidden="1">
      <c r="A356" s="98" t="s">
        <v>15</v>
      </c>
      <c r="B356" s="205"/>
      <c r="C356" s="206"/>
      <c r="D356" s="70"/>
      <c r="E356" s="70"/>
      <c r="F356" s="84"/>
      <c r="G356" s="86"/>
      <c r="H356" s="207"/>
      <c r="I356" s="208"/>
      <c r="J356" s="209"/>
      <c r="K356" s="210"/>
      <c r="L356" s="211"/>
      <c r="M356" s="211"/>
      <c r="N356" s="138"/>
      <c r="O356" s="139"/>
      <c r="P356" s="139"/>
      <c r="Q356" s="215"/>
      <c r="R356" s="190"/>
      <c r="S356" s="162"/>
      <c r="T356" s="163"/>
      <c r="U356" s="216"/>
      <c r="V356" s="184"/>
      <c r="W356" s="30"/>
      <c r="X356" s="31"/>
      <c r="Y356" s="31"/>
      <c r="Z356" s="33"/>
      <c r="AA356" s="220"/>
      <c r="AB356" s="34"/>
      <c r="IU356"/>
    </row>
    <row r="357" spans="1:255" s="10" customFormat="1" ht="15" hidden="1">
      <c r="A357" s="98" t="s">
        <v>15</v>
      </c>
      <c r="B357" s="205"/>
      <c r="C357" s="206"/>
      <c r="D357" s="70"/>
      <c r="E357" s="70"/>
      <c r="F357" s="84"/>
      <c r="G357" s="86"/>
      <c r="H357" s="207"/>
      <c r="I357" s="208"/>
      <c r="J357" s="209"/>
      <c r="K357" s="210"/>
      <c r="L357" s="211"/>
      <c r="M357" s="211"/>
      <c r="N357" s="138"/>
      <c r="O357" s="139"/>
      <c r="P357" s="139"/>
      <c r="Q357" s="215"/>
      <c r="R357" s="190"/>
      <c r="S357" s="162"/>
      <c r="T357" s="163"/>
      <c r="U357" s="216"/>
      <c r="V357" s="184"/>
      <c r="W357" s="30"/>
      <c r="X357" s="31"/>
      <c r="Y357" s="31"/>
      <c r="Z357" s="33"/>
      <c r="AA357" s="220"/>
      <c r="AB357" s="34"/>
      <c r="IU357"/>
    </row>
    <row r="358" spans="1:255" s="10" customFormat="1" ht="15" hidden="1">
      <c r="A358" s="98" t="s">
        <v>15</v>
      </c>
      <c r="B358" s="205"/>
      <c r="C358" s="206"/>
      <c r="D358" s="70"/>
      <c r="E358" s="70"/>
      <c r="F358" s="84"/>
      <c r="G358" s="86"/>
      <c r="H358" s="207"/>
      <c r="I358" s="208"/>
      <c r="J358" s="209"/>
      <c r="K358" s="210"/>
      <c r="L358" s="211"/>
      <c r="M358" s="211"/>
      <c r="N358" s="138"/>
      <c r="O358" s="139"/>
      <c r="P358" s="139"/>
      <c r="Q358" s="215"/>
      <c r="R358" s="190"/>
      <c r="S358" s="162"/>
      <c r="T358" s="163"/>
      <c r="U358" s="216"/>
      <c r="V358" s="184"/>
      <c r="W358" s="30"/>
      <c r="X358" s="31"/>
      <c r="Y358" s="31"/>
      <c r="Z358" s="33"/>
      <c r="AA358" s="220"/>
      <c r="AB358" s="34"/>
      <c r="IU358"/>
    </row>
    <row r="359" spans="1:255" s="10" customFormat="1" ht="15" hidden="1">
      <c r="A359" s="98" t="s">
        <v>15</v>
      </c>
      <c r="B359" s="205"/>
      <c r="C359" s="206"/>
      <c r="D359" s="70"/>
      <c r="E359" s="70"/>
      <c r="F359" s="84"/>
      <c r="G359" s="86"/>
      <c r="H359" s="207"/>
      <c r="I359" s="208"/>
      <c r="J359" s="209"/>
      <c r="K359" s="210"/>
      <c r="L359" s="211"/>
      <c r="M359" s="211"/>
      <c r="N359" s="138"/>
      <c r="O359" s="139"/>
      <c r="P359" s="139"/>
      <c r="Q359" s="215"/>
      <c r="R359" s="190"/>
      <c r="S359" s="162"/>
      <c r="T359" s="163"/>
      <c r="U359" s="216"/>
      <c r="V359" s="184"/>
      <c r="W359" s="30"/>
      <c r="X359" s="31"/>
      <c r="Y359" s="31"/>
      <c r="Z359" s="33"/>
      <c r="AA359" s="220"/>
      <c r="AB359" s="34"/>
      <c r="IU359"/>
    </row>
    <row r="360" spans="1:255" s="10" customFormat="1" ht="15" hidden="1">
      <c r="A360" s="98" t="s">
        <v>15</v>
      </c>
      <c r="B360" s="205"/>
      <c r="C360" s="206"/>
      <c r="D360" s="70"/>
      <c r="E360" s="70"/>
      <c r="F360" s="84"/>
      <c r="G360" s="86"/>
      <c r="H360" s="207"/>
      <c r="I360" s="208"/>
      <c r="J360" s="209"/>
      <c r="K360" s="210"/>
      <c r="L360" s="211"/>
      <c r="M360" s="211"/>
      <c r="N360" s="138"/>
      <c r="O360" s="139"/>
      <c r="P360" s="139"/>
      <c r="Q360" s="215"/>
      <c r="R360" s="190"/>
      <c r="S360" s="162"/>
      <c r="T360" s="163"/>
      <c r="U360" s="216"/>
      <c r="V360" s="184"/>
      <c r="W360" s="30"/>
      <c r="X360" s="31"/>
      <c r="Y360" s="31"/>
      <c r="Z360" s="33"/>
      <c r="AA360" s="220"/>
      <c r="AB360" s="34"/>
      <c r="IU360"/>
    </row>
    <row r="361" spans="1:255" s="10" customFormat="1" ht="15" hidden="1">
      <c r="A361" s="98" t="s">
        <v>15</v>
      </c>
      <c r="B361" s="205"/>
      <c r="C361" s="206"/>
      <c r="D361" s="70"/>
      <c r="E361" s="70"/>
      <c r="F361" s="84"/>
      <c r="G361" s="86"/>
      <c r="H361" s="207"/>
      <c r="I361" s="208"/>
      <c r="J361" s="209"/>
      <c r="K361" s="210"/>
      <c r="L361" s="211"/>
      <c r="M361" s="211"/>
      <c r="N361" s="138"/>
      <c r="O361" s="139"/>
      <c r="P361" s="139"/>
      <c r="Q361" s="215"/>
      <c r="R361" s="190"/>
      <c r="S361" s="162"/>
      <c r="T361" s="163"/>
      <c r="U361" s="216"/>
      <c r="V361" s="184"/>
      <c r="W361" s="30"/>
      <c r="X361" s="31"/>
      <c r="Y361" s="31"/>
      <c r="Z361" s="33"/>
      <c r="AA361" s="220"/>
      <c r="AB361" s="34"/>
      <c r="IU361"/>
    </row>
    <row r="362" spans="1:255" s="10" customFormat="1" ht="16.5" customHeight="1">
      <c r="A362" s="98" t="s">
        <v>15</v>
      </c>
      <c r="B362" s="99"/>
      <c r="C362" s="100"/>
      <c r="D362" s="101"/>
      <c r="E362" s="102"/>
      <c r="F362" s="103"/>
      <c r="G362" s="104"/>
      <c r="H362" s="104"/>
      <c r="I362" s="145"/>
      <c r="J362" s="146"/>
      <c r="K362" s="102"/>
      <c r="L362" s="102"/>
      <c r="M362" s="147"/>
      <c r="N362" s="148"/>
      <c r="O362" s="149"/>
      <c r="P362" s="150"/>
      <c r="Q362" s="197"/>
      <c r="R362" s="198"/>
      <c r="S362" s="199"/>
      <c r="T362" s="200"/>
      <c r="U362" s="183">
        <v>5710</v>
      </c>
      <c r="V362" s="201" t="s">
        <v>571</v>
      </c>
      <c r="W362" s="30"/>
      <c r="X362" s="185"/>
      <c r="Y362" s="32"/>
      <c r="Z362" s="33"/>
      <c r="AA362" s="33"/>
      <c r="AB362" s="34"/>
      <c r="IU362"/>
    </row>
    <row r="363" spans="1:255" s="10" customFormat="1" ht="16.5" customHeight="1">
      <c r="A363" s="98" t="s">
        <v>572</v>
      </c>
      <c r="B363" s="99"/>
      <c r="C363" s="100"/>
      <c r="D363" s="101"/>
      <c r="E363" s="102"/>
      <c r="F363" s="103"/>
      <c r="G363" s="104"/>
      <c r="H363" s="104"/>
      <c r="I363" s="145"/>
      <c r="J363" s="146"/>
      <c r="K363" s="102"/>
      <c r="L363" s="102"/>
      <c r="M363" s="147"/>
      <c r="N363" s="148"/>
      <c r="O363" s="149"/>
      <c r="P363" s="150"/>
      <c r="Q363" s="197"/>
      <c r="R363" s="198"/>
      <c r="S363" s="199"/>
      <c r="T363" s="200"/>
      <c r="U363" s="183">
        <v>2611</v>
      </c>
      <c r="V363" s="201" t="s">
        <v>573</v>
      </c>
      <c r="W363" s="30"/>
      <c r="X363" s="185"/>
      <c r="Y363" s="32"/>
      <c r="Z363" s="33"/>
      <c r="AA363" s="33"/>
      <c r="AB363" s="34"/>
      <c r="IU363"/>
    </row>
    <row r="364" spans="2:255" s="10" customFormat="1" ht="14.25">
      <c r="B364" s="12"/>
      <c r="C364" s="12"/>
      <c r="D364" s="13"/>
      <c r="E364" s="14"/>
      <c r="F364" s="15"/>
      <c r="G364" s="16"/>
      <c r="H364" s="17"/>
      <c r="I364" s="18"/>
      <c r="J364" s="19"/>
      <c r="K364" s="20"/>
      <c r="L364" s="21"/>
      <c r="M364" s="212"/>
      <c r="N364" s="213"/>
      <c r="O364" s="24"/>
      <c r="P364" s="24"/>
      <c r="Q364" s="217"/>
      <c r="R364" s="26"/>
      <c r="S364" s="27"/>
      <c r="T364" s="27"/>
      <c r="U364" s="28"/>
      <c r="V364" s="29"/>
      <c r="W364" s="30"/>
      <c r="X364" s="31"/>
      <c r="Y364" s="32"/>
      <c r="Z364" s="33"/>
      <c r="AA364" s="220"/>
      <c r="AB364" s="34"/>
      <c r="IU364"/>
    </row>
    <row r="365" spans="2:255" s="10" customFormat="1" ht="14.25">
      <c r="B365" s="12"/>
      <c r="C365" s="12"/>
      <c r="D365" s="13"/>
      <c r="E365" s="14"/>
      <c r="F365" s="15"/>
      <c r="G365" s="16"/>
      <c r="H365" s="17"/>
      <c r="I365" s="18"/>
      <c r="J365" s="19"/>
      <c r="K365" s="20"/>
      <c r="L365" s="21"/>
      <c r="M365" s="212"/>
      <c r="N365" s="213"/>
      <c r="O365" s="24"/>
      <c r="P365" s="24"/>
      <c r="Q365" s="218"/>
      <c r="R365" s="26"/>
      <c r="S365" s="27"/>
      <c r="T365" s="27"/>
      <c r="U365" s="28"/>
      <c r="V365" s="29"/>
      <c r="W365" s="30"/>
      <c r="X365" s="31"/>
      <c r="Y365" s="32"/>
      <c r="Z365" s="33"/>
      <c r="AA365" s="220"/>
      <c r="AB365" s="34"/>
      <c r="IU365"/>
    </row>
    <row r="366" spans="2:255" s="10" customFormat="1" ht="14.25">
      <c r="B366" s="12"/>
      <c r="C366" s="12"/>
      <c r="D366" s="13"/>
      <c r="E366" s="14"/>
      <c r="F366" s="15"/>
      <c r="G366" s="16"/>
      <c r="H366" s="17"/>
      <c r="I366" s="18"/>
      <c r="J366" s="19"/>
      <c r="K366" s="20"/>
      <c r="L366" s="21"/>
      <c r="M366" s="212"/>
      <c r="N366" s="213"/>
      <c r="O366" s="24"/>
      <c r="P366" s="24"/>
      <c r="Q366" s="218"/>
      <c r="R366" s="26"/>
      <c r="S366" s="27"/>
      <c r="T366" s="27"/>
      <c r="U366" s="28"/>
      <c r="V366" s="29"/>
      <c r="W366" s="30"/>
      <c r="X366" s="31"/>
      <c r="Y366" s="32"/>
      <c r="Z366" s="33"/>
      <c r="AA366" s="220"/>
      <c r="AB366" s="34"/>
      <c r="IU366"/>
    </row>
    <row r="367" spans="2:255" s="10" customFormat="1" ht="14.25">
      <c r="B367" s="12"/>
      <c r="C367" s="12"/>
      <c r="D367" s="13"/>
      <c r="E367" s="14"/>
      <c r="F367" s="15"/>
      <c r="G367" s="16"/>
      <c r="H367" s="17"/>
      <c r="I367" s="18"/>
      <c r="J367" s="19"/>
      <c r="K367" s="20"/>
      <c r="L367" s="21"/>
      <c r="M367" s="212"/>
      <c r="N367" s="213"/>
      <c r="O367" s="214"/>
      <c r="P367" s="214"/>
      <c r="Q367" s="217"/>
      <c r="R367" s="26"/>
      <c r="S367" s="27"/>
      <c r="T367" s="27"/>
      <c r="U367" s="28"/>
      <c r="V367" s="29"/>
      <c r="W367" s="30"/>
      <c r="X367" s="31"/>
      <c r="Y367" s="32"/>
      <c r="Z367" s="33"/>
      <c r="AA367" s="220"/>
      <c r="AB367" s="34"/>
      <c r="IU367"/>
    </row>
    <row r="368" spans="2:255" s="10" customFormat="1" ht="14.25">
      <c r="B368" s="12"/>
      <c r="C368" s="12"/>
      <c r="D368" s="13"/>
      <c r="E368" s="14"/>
      <c r="F368" s="15"/>
      <c r="G368" s="16"/>
      <c r="H368" s="17"/>
      <c r="I368" s="18"/>
      <c r="J368" s="19"/>
      <c r="K368" s="20"/>
      <c r="L368" s="21"/>
      <c r="M368" s="212"/>
      <c r="N368" s="213"/>
      <c r="O368" s="24"/>
      <c r="P368" s="24"/>
      <c r="Q368" s="218"/>
      <c r="R368" s="26"/>
      <c r="S368" s="27"/>
      <c r="T368" s="27"/>
      <c r="U368" s="28"/>
      <c r="V368" s="29"/>
      <c r="W368" s="30"/>
      <c r="X368" s="31"/>
      <c r="Y368" s="32"/>
      <c r="Z368" s="33"/>
      <c r="AA368" s="220"/>
      <c r="AB368" s="34"/>
      <c r="IU368"/>
    </row>
    <row r="369" spans="2:255" s="10" customFormat="1" ht="14.25">
      <c r="B369" s="12"/>
      <c r="C369" s="12"/>
      <c r="D369" s="13"/>
      <c r="E369" s="14"/>
      <c r="F369" s="15"/>
      <c r="G369" s="16"/>
      <c r="H369" s="17"/>
      <c r="I369" s="18"/>
      <c r="J369" s="19"/>
      <c r="K369" s="20"/>
      <c r="L369" s="21"/>
      <c r="M369" s="212"/>
      <c r="N369" s="213"/>
      <c r="O369" s="24"/>
      <c r="P369" s="24"/>
      <c r="Q369" s="218"/>
      <c r="R369" s="26"/>
      <c r="S369" s="27"/>
      <c r="T369" s="27"/>
      <c r="U369" s="28"/>
      <c r="V369" s="29"/>
      <c r="W369" s="30"/>
      <c r="X369" s="31"/>
      <c r="Y369" s="32"/>
      <c r="Z369" s="33"/>
      <c r="AA369" s="220"/>
      <c r="AB369" s="34"/>
      <c r="IU369"/>
    </row>
    <row r="370" spans="2:255" s="10" customFormat="1" ht="14.25">
      <c r="B370" s="12"/>
      <c r="C370" s="12"/>
      <c r="D370" s="13"/>
      <c r="E370" s="14"/>
      <c r="F370" s="15"/>
      <c r="G370" s="16"/>
      <c r="H370" s="17"/>
      <c r="I370" s="18"/>
      <c r="J370" s="19"/>
      <c r="K370" s="20"/>
      <c r="L370" s="21"/>
      <c r="M370" s="212"/>
      <c r="N370" s="213"/>
      <c r="O370" s="24"/>
      <c r="P370" s="24"/>
      <c r="Q370" s="217"/>
      <c r="R370" s="26"/>
      <c r="S370" s="27"/>
      <c r="T370" s="27"/>
      <c r="U370" s="28"/>
      <c r="V370" s="29"/>
      <c r="W370" s="30"/>
      <c r="X370" s="31"/>
      <c r="Y370" s="32"/>
      <c r="Z370" s="33"/>
      <c r="AA370" s="220"/>
      <c r="AB370" s="34"/>
      <c r="IU370"/>
    </row>
    <row r="371" spans="2:255" s="10" customFormat="1" ht="14.25">
      <c r="B371" s="12"/>
      <c r="C371" s="12"/>
      <c r="D371" s="13"/>
      <c r="E371" s="14"/>
      <c r="F371" s="15"/>
      <c r="G371" s="16"/>
      <c r="H371" s="17"/>
      <c r="I371" s="18"/>
      <c r="J371" s="19"/>
      <c r="K371" s="20"/>
      <c r="L371" s="21"/>
      <c r="M371" s="212"/>
      <c r="N371" s="213"/>
      <c r="O371" s="214"/>
      <c r="P371" s="214"/>
      <c r="Q371" s="218"/>
      <c r="R371" s="26"/>
      <c r="S371" s="27"/>
      <c r="T371" s="27"/>
      <c r="U371" s="28"/>
      <c r="V371" s="29"/>
      <c r="W371" s="30"/>
      <c r="X371" s="31"/>
      <c r="Y371" s="32"/>
      <c r="Z371" s="33"/>
      <c r="AA371" s="220"/>
      <c r="AB371" s="34"/>
      <c r="IU371"/>
    </row>
    <row r="372" spans="2:255" s="10" customFormat="1" ht="14.25">
      <c r="B372" s="12"/>
      <c r="C372" s="12"/>
      <c r="D372" s="13"/>
      <c r="E372" s="14"/>
      <c r="F372" s="15"/>
      <c r="G372" s="16"/>
      <c r="H372" s="17"/>
      <c r="I372" s="18"/>
      <c r="J372" s="19"/>
      <c r="K372" s="20"/>
      <c r="L372" s="21"/>
      <c r="M372" s="212"/>
      <c r="N372" s="213"/>
      <c r="O372" s="24"/>
      <c r="P372" s="24"/>
      <c r="Q372" s="218"/>
      <c r="R372" s="26"/>
      <c r="S372" s="27"/>
      <c r="T372" s="27"/>
      <c r="U372" s="28"/>
      <c r="V372" s="29"/>
      <c r="W372" s="30"/>
      <c r="X372" s="31"/>
      <c r="Y372" s="32"/>
      <c r="Z372" s="33"/>
      <c r="AA372" s="220"/>
      <c r="AB372" s="34"/>
      <c r="IU372"/>
    </row>
    <row r="373" spans="2:255" s="10" customFormat="1" ht="14.25">
      <c r="B373" s="12"/>
      <c r="C373" s="12"/>
      <c r="D373" s="13"/>
      <c r="E373" s="14"/>
      <c r="F373" s="15"/>
      <c r="G373" s="16"/>
      <c r="H373" s="17"/>
      <c r="I373" s="18"/>
      <c r="J373" s="19"/>
      <c r="K373" s="20"/>
      <c r="L373" s="21"/>
      <c r="M373" s="212"/>
      <c r="N373" s="213"/>
      <c r="O373" s="24"/>
      <c r="P373" s="24"/>
      <c r="Q373" s="218"/>
      <c r="R373" s="26"/>
      <c r="S373" s="27"/>
      <c r="T373" s="27"/>
      <c r="U373" s="28"/>
      <c r="V373" s="29"/>
      <c r="W373" s="30"/>
      <c r="X373" s="31"/>
      <c r="Y373" s="32"/>
      <c r="Z373" s="33"/>
      <c r="AA373" s="220"/>
      <c r="AB373" s="34"/>
      <c r="IU373"/>
    </row>
    <row r="374" spans="2:255" s="10" customFormat="1" ht="14.25">
      <c r="B374" s="12"/>
      <c r="C374" s="12"/>
      <c r="D374" s="13"/>
      <c r="E374" s="14"/>
      <c r="F374" s="15"/>
      <c r="G374" s="16"/>
      <c r="H374" s="17"/>
      <c r="I374" s="18"/>
      <c r="J374" s="19"/>
      <c r="K374" s="20"/>
      <c r="L374" s="21"/>
      <c r="M374" s="212"/>
      <c r="N374" s="213"/>
      <c r="O374" s="24"/>
      <c r="P374" s="24"/>
      <c r="Q374" s="217"/>
      <c r="R374" s="26"/>
      <c r="S374" s="27"/>
      <c r="T374" s="27"/>
      <c r="U374" s="28"/>
      <c r="V374" s="29"/>
      <c r="W374" s="30"/>
      <c r="X374" s="31"/>
      <c r="Y374" s="32"/>
      <c r="Z374" s="33"/>
      <c r="AA374" s="220"/>
      <c r="AB374" s="34"/>
      <c r="IU374"/>
    </row>
    <row r="375" spans="2:255" s="10" customFormat="1" ht="14.25">
      <c r="B375" s="12"/>
      <c r="C375" s="12"/>
      <c r="D375" s="13"/>
      <c r="E375" s="14"/>
      <c r="F375" s="15"/>
      <c r="G375" s="16"/>
      <c r="H375" s="17"/>
      <c r="I375" s="18"/>
      <c r="J375" s="19"/>
      <c r="K375" s="20"/>
      <c r="L375" s="21"/>
      <c r="M375" s="212"/>
      <c r="N375" s="213"/>
      <c r="O375" s="214"/>
      <c r="P375" s="214"/>
      <c r="Q375" s="218"/>
      <c r="R375" s="26"/>
      <c r="S375" s="27"/>
      <c r="T375" s="27"/>
      <c r="U375" s="28"/>
      <c r="V375" s="29"/>
      <c r="W375" s="30"/>
      <c r="X375" s="31"/>
      <c r="Y375" s="32"/>
      <c r="Z375" s="33"/>
      <c r="AA375" s="220"/>
      <c r="AB375" s="34"/>
      <c r="IU375"/>
    </row>
    <row r="376" spans="2:255" s="10" customFormat="1" ht="14.25">
      <c r="B376" s="12"/>
      <c r="C376" s="12"/>
      <c r="D376" s="13"/>
      <c r="E376" s="14"/>
      <c r="F376" s="15"/>
      <c r="G376" s="16"/>
      <c r="H376" s="17"/>
      <c r="I376" s="18"/>
      <c r="J376" s="19"/>
      <c r="K376" s="20"/>
      <c r="L376" s="21"/>
      <c r="M376" s="212"/>
      <c r="N376" s="213"/>
      <c r="O376" s="24"/>
      <c r="P376" s="24"/>
      <c r="Q376" s="218"/>
      <c r="R376" s="26"/>
      <c r="S376" s="27"/>
      <c r="T376" s="27"/>
      <c r="U376" s="28"/>
      <c r="V376" s="29"/>
      <c r="W376" s="30"/>
      <c r="X376" s="31"/>
      <c r="Y376" s="32"/>
      <c r="Z376" s="33"/>
      <c r="AA376" s="220"/>
      <c r="AB376" s="34"/>
      <c r="IU376"/>
    </row>
    <row r="377" spans="2:255" s="10" customFormat="1" ht="14.25">
      <c r="B377" s="12"/>
      <c r="C377" s="12"/>
      <c r="D377" s="13"/>
      <c r="E377" s="14"/>
      <c r="F377" s="15"/>
      <c r="G377" s="16"/>
      <c r="H377" s="17"/>
      <c r="I377" s="18"/>
      <c r="J377" s="19"/>
      <c r="K377" s="20"/>
      <c r="L377" s="21"/>
      <c r="M377" s="212"/>
      <c r="N377" s="213"/>
      <c r="O377" s="24"/>
      <c r="P377" s="24"/>
      <c r="Q377" s="217"/>
      <c r="R377" s="26"/>
      <c r="S377" s="27"/>
      <c r="T377" s="27"/>
      <c r="U377" s="28"/>
      <c r="V377" s="29"/>
      <c r="W377" s="30"/>
      <c r="X377" s="31"/>
      <c r="Y377" s="32"/>
      <c r="Z377" s="33"/>
      <c r="AA377" s="220"/>
      <c r="AB377" s="34"/>
      <c r="IU377"/>
    </row>
    <row r="378" spans="2:255" s="10" customFormat="1" ht="14.25">
      <c r="B378" s="12"/>
      <c r="C378" s="12"/>
      <c r="D378" s="13"/>
      <c r="E378" s="14"/>
      <c r="F378" s="15"/>
      <c r="G378" s="16"/>
      <c r="H378" s="17"/>
      <c r="I378" s="18"/>
      <c r="J378" s="19"/>
      <c r="K378" s="20"/>
      <c r="L378" s="21"/>
      <c r="M378" s="212"/>
      <c r="N378" s="213"/>
      <c r="O378" s="24"/>
      <c r="P378" s="24"/>
      <c r="Q378" s="218"/>
      <c r="R378" s="26"/>
      <c r="S378" s="27"/>
      <c r="T378" s="27"/>
      <c r="U378" s="28"/>
      <c r="V378" s="29"/>
      <c r="W378" s="30"/>
      <c r="X378" s="31"/>
      <c r="Y378" s="32"/>
      <c r="Z378" s="33"/>
      <c r="AA378" s="220"/>
      <c r="AB378" s="34"/>
      <c r="IU378"/>
    </row>
    <row r="379" spans="2:255" s="10" customFormat="1" ht="14.25">
      <c r="B379" s="12"/>
      <c r="C379" s="12"/>
      <c r="D379" s="13"/>
      <c r="E379" s="14"/>
      <c r="F379" s="15"/>
      <c r="G379" s="16"/>
      <c r="H379" s="17"/>
      <c r="I379" s="18"/>
      <c r="J379" s="19"/>
      <c r="K379" s="20"/>
      <c r="L379" s="21"/>
      <c r="M379" s="212"/>
      <c r="N379" s="213"/>
      <c r="O379" s="24"/>
      <c r="P379" s="24"/>
      <c r="Q379" s="218"/>
      <c r="R379" s="26"/>
      <c r="S379" s="27"/>
      <c r="T379" s="27"/>
      <c r="U379" s="28"/>
      <c r="V379" s="29"/>
      <c r="W379" s="30"/>
      <c r="X379" s="31"/>
      <c r="Y379" s="32"/>
      <c r="Z379" s="33"/>
      <c r="AA379" s="220"/>
      <c r="AB379" s="34"/>
      <c r="IU379"/>
    </row>
    <row r="380" spans="2:255" s="10" customFormat="1" ht="14.25">
      <c r="B380" s="12"/>
      <c r="C380" s="12"/>
      <c r="D380" s="13"/>
      <c r="E380" s="14"/>
      <c r="F380" s="15"/>
      <c r="G380" s="16"/>
      <c r="H380" s="17"/>
      <c r="I380" s="18"/>
      <c r="J380" s="19"/>
      <c r="K380" s="20"/>
      <c r="L380" s="21"/>
      <c r="M380" s="212"/>
      <c r="N380" s="213"/>
      <c r="O380" s="214"/>
      <c r="P380" s="214"/>
      <c r="Q380" s="217"/>
      <c r="R380" s="26"/>
      <c r="S380" s="27"/>
      <c r="T380" s="27"/>
      <c r="U380" s="28"/>
      <c r="V380" s="29"/>
      <c r="W380" s="30"/>
      <c r="X380" s="31"/>
      <c r="Y380" s="32"/>
      <c r="Z380" s="33"/>
      <c r="AA380" s="220"/>
      <c r="AB380" s="34"/>
      <c r="IU380"/>
    </row>
    <row r="381" spans="2:255" s="10" customFormat="1" ht="14.25">
      <c r="B381" s="12"/>
      <c r="C381" s="12"/>
      <c r="D381" s="13"/>
      <c r="E381" s="14"/>
      <c r="F381" s="15"/>
      <c r="G381" s="16"/>
      <c r="H381" s="17"/>
      <c r="I381" s="18"/>
      <c r="J381" s="19"/>
      <c r="K381" s="20"/>
      <c r="L381" s="21"/>
      <c r="M381" s="212"/>
      <c r="N381" s="213"/>
      <c r="O381" s="24"/>
      <c r="P381" s="24"/>
      <c r="Q381" s="218"/>
      <c r="R381" s="26"/>
      <c r="S381" s="27"/>
      <c r="T381" s="27"/>
      <c r="U381" s="28"/>
      <c r="V381" s="29"/>
      <c r="W381" s="30"/>
      <c r="X381" s="31"/>
      <c r="Y381" s="32"/>
      <c r="Z381" s="33"/>
      <c r="AA381" s="220"/>
      <c r="AB381" s="34"/>
      <c r="IU381"/>
    </row>
    <row r="382" spans="2:255" s="10" customFormat="1" ht="14.25">
      <c r="B382" s="12"/>
      <c r="C382" s="12"/>
      <c r="D382" s="13"/>
      <c r="E382" s="14"/>
      <c r="F382" s="15"/>
      <c r="G382" s="16"/>
      <c r="H382" s="17"/>
      <c r="I382" s="18"/>
      <c r="J382" s="19"/>
      <c r="K382" s="20"/>
      <c r="L382" s="21"/>
      <c r="M382" s="212"/>
      <c r="N382" s="213"/>
      <c r="O382" s="24"/>
      <c r="P382" s="24"/>
      <c r="Q382" s="218"/>
      <c r="R382" s="26"/>
      <c r="S382" s="27"/>
      <c r="T382" s="27"/>
      <c r="U382" s="28"/>
      <c r="V382" s="29"/>
      <c r="W382" s="30"/>
      <c r="X382" s="31"/>
      <c r="Y382" s="32"/>
      <c r="Z382" s="33"/>
      <c r="AA382" s="220"/>
      <c r="AB382" s="34"/>
      <c r="IU382"/>
    </row>
    <row r="383" spans="2:255" s="10" customFormat="1" ht="14.25">
      <c r="B383" s="12"/>
      <c r="C383" s="12"/>
      <c r="D383" s="13"/>
      <c r="E383" s="14"/>
      <c r="F383" s="15"/>
      <c r="G383" s="16"/>
      <c r="H383" s="17"/>
      <c r="I383" s="18"/>
      <c r="J383" s="19"/>
      <c r="K383" s="20"/>
      <c r="L383" s="21"/>
      <c r="M383" s="212"/>
      <c r="N383" s="213"/>
      <c r="O383" s="24"/>
      <c r="P383" s="24"/>
      <c r="Q383" s="218"/>
      <c r="R383" s="26"/>
      <c r="S383" s="219"/>
      <c r="T383" s="219"/>
      <c r="U383" s="28"/>
      <c r="V383" s="29"/>
      <c r="W383" s="30"/>
      <c r="X383" s="31"/>
      <c r="Y383" s="32"/>
      <c r="Z383" s="33"/>
      <c r="AA383" s="220"/>
      <c r="AB383" s="34"/>
      <c r="IU383"/>
    </row>
    <row r="384" spans="2:255" s="10" customFormat="1" ht="14.25">
      <c r="B384" s="12"/>
      <c r="C384" s="12"/>
      <c r="D384" s="13"/>
      <c r="E384" s="14"/>
      <c r="F384" s="15"/>
      <c r="G384" s="16"/>
      <c r="H384" s="17"/>
      <c r="I384" s="18"/>
      <c r="J384" s="19"/>
      <c r="K384" s="20"/>
      <c r="L384" s="21"/>
      <c r="M384" s="212"/>
      <c r="N384" s="213"/>
      <c r="O384" s="214"/>
      <c r="P384" s="214"/>
      <c r="Q384" s="218"/>
      <c r="R384" s="26"/>
      <c r="S384" s="27"/>
      <c r="T384" s="27"/>
      <c r="U384" s="28"/>
      <c r="V384" s="29"/>
      <c r="W384" s="30"/>
      <c r="X384" s="31"/>
      <c r="Y384" s="32"/>
      <c r="Z384" s="33"/>
      <c r="AA384" s="220"/>
      <c r="AB384" s="34"/>
      <c r="IU384"/>
    </row>
    <row r="385" spans="2:255" s="10" customFormat="1" ht="14.25">
      <c r="B385" s="12"/>
      <c r="C385" s="12"/>
      <c r="D385" s="13"/>
      <c r="E385" s="14"/>
      <c r="F385" s="15"/>
      <c r="G385" s="16"/>
      <c r="H385" s="17"/>
      <c r="I385" s="18"/>
      <c r="J385" s="19"/>
      <c r="K385" s="20"/>
      <c r="L385" s="21"/>
      <c r="M385" s="212"/>
      <c r="N385" s="213"/>
      <c r="O385" s="24"/>
      <c r="P385" s="24"/>
      <c r="Q385" s="217"/>
      <c r="R385" s="26"/>
      <c r="S385" s="27"/>
      <c r="T385" s="27"/>
      <c r="U385" s="28"/>
      <c r="V385" s="29"/>
      <c r="W385" s="30"/>
      <c r="X385" s="31"/>
      <c r="Y385" s="32"/>
      <c r="Z385" s="33"/>
      <c r="AA385" s="220"/>
      <c r="AB385" s="34"/>
      <c r="IU385"/>
    </row>
    <row r="386" spans="2:255" s="10" customFormat="1" ht="14.25">
      <c r="B386" s="12"/>
      <c r="C386" s="12"/>
      <c r="D386" s="13"/>
      <c r="E386" s="14"/>
      <c r="F386" s="15"/>
      <c r="G386" s="16"/>
      <c r="H386" s="17"/>
      <c r="I386" s="18"/>
      <c r="J386" s="19"/>
      <c r="K386" s="20"/>
      <c r="L386" s="21"/>
      <c r="M386" s="212"/>
      <c r="N386" s="213"/>
      <c r="O386" s="24"/>
      <c r="P386" s="24"/>
      <c r="Q386" s="218"/>
      <c r="R386" s="26"/>
      <c r="S386" s="27"/>
      <c r="T386" s="27"/>
      <c r="U386" s="28"/>
      <c r="V386" s="29"/>
      <c r="W386" s="30"/>
      <c r="X386" s="31"/>
      <c r="Y386" s="32"/>
      <c r="Z386" s="33"/>
      <c r="AA386" s="220"/>
      <c r="AB386" s="34"/>
      <c r="IU386"/>
    </row>
    <row r="387" spans="2:255" s="10" customFormat="1" ht="14.25">
      <c r="B387" s="12"/>
      <c r="C387" s="12"/>
      <c r="D387" s="13"/>
      <c r="E387" s="14"/>
      <c r="F387" s="15"/>
      <c r="G387" s="16"/>
      <c r="H387" s="17"/>
      <c r="I387" s="18"/>
      <c r="J387" s="19"/>
      <c r="K387" s="20"/>
      <c r="L387" s="21"/>
      <c r="M387" s="212"/>
      <c r="N387" s="213"/>
      <c r="O387" s="24"/>
      <c r="P387" s="24"/>
      <c r="Q387" s="218"/>
      <c r="R387" s="26"/>
      <c r="S387" s="27"/>
      <c r="T387" s="27"/>
      <c r="U387" s="28"/>
      <c r="V387" s="29"/>
      <c r="W387" s="30"/>
      <c r="X387" s="31"/>
      <c r="Y387" s="32"/>
      <c r="Z387" s="33"/>
      <c r="AA387" s="220"/>
      <c r="AB387" s="34"/>
      <c r="IU387"/>
    </row>
    <row r="388" spans="2:255" s="10" customFormat="1" ht="14.25">
      <c r="B388" s="12"/>
      <c r="C388" s="12"/>
      <c r="D388" s="13"/>
      <c r="E388" s="14"/>
      <c r="F388" s="15"/>
      <c r="G388" s="16"/>
      <c r="H388" s="17"/>
      <c r="I388" s="18"/>
      <c r="J388" s="19"/>
      <c r="K388" s="20"/>
      <c r="L388" s="21"/>
      <c r="M388" s="212"/>
      <c r="N388" s="213"/>
      <c r="O388" s="214"/>
      <c r="P388" s="214"/>
      <c r="Q388" s="218"/>
      <c r="R388" s="26"/>
      <c r="S388" s="27"/>
      <c r="T388" s="27"/>
      <c r="U388" s="28"/>
      <c r="V388" s="29"/>
      <c r="W388" s="30"/>
      <c r="X388" s="31"/>
      <c r="Y388" s="32"/>
      <c r="Z388" s="33"/>
      <c r="AA388" s="220"/>
      <c r="AB388" s="34"/>
      <c r="IU388"/>
    </row>
    <row r="389" spans="2:255" s="10" customFormat="1" ht="14.25">
      <c r="B389" s="12"/>
      <c r="C389" s="12"/>
      <c r="D389" s="13"/>
      <c r="E389" s="14"/>
      <c r="F389" s="15"/>
      <c r="G389" s="16"/>
      <c r="H389" s="17"/>
      <c r="I389" s="18"/>
      <c r="J389" s="19"/>
      <c r="K389" s="20"/>
      <c r="L389" s="21"/>
      <c r="M389" s="212"/>
      <c r="N389" s="213"/>
      <c r="O389" s="24"/>
      <c r="P389" s="24"/>
      <c r="Q389" s="217"/>
      <c r="R389" s="26"/>
      <c r="S389" s="27"/>
      <c r="T389" s="27"/>
      <c r="U389" s="28"/>
      <c r="V389" s="29"/>
      <c r="W389" s="30"/>
      <c r="X389" s="31"/>
      <c r="Y389" s="32"/>
      <c r="Z389" s="33"/>
      <c r="AA389" s="220"/>
      <c r="AB389" s="34"/>
      <c r="IU389"/>
    </row>
    <row r="390" spans="2:255" s="10" customFormat="1" ht="14.25">
      <c r="B390" s="12"/>
      <c r="C390" s="12"/>
      <c r="D390" s="13"/>
      <c r="E390" s="14"/>
      <c r="F390" s="15"/>
      <c r="G390" s="16"/>
      <c r="H390" s="17"/>
      <c r="I390" s="18"/>
      <c r="J390" s="19"/>
      <c r="K390" s="20"/>
      <c r="L390" s="21"/>
      <c r="M390" s="212"/>
      <c r="N390" s="213"/>
      <c r="O390" s="24"/>
      <c r="P390" s="24"/>
      <c r="Q390" s="218"/>
      <c r="R390" s="26"/>
      <c r="S390" s="27"/>
      <c r="T390" s="27"/>
      <c r="U390" s="28"/>
      <c r="V390" s="29"/>
      <c r="W390" s="30"/>
      <c r="X390" s="31"/>
      <c r="Y390" s="32"/>
      <c r="Z390" s="33"/>
      <c r="AA390" s="220"/>
      <c r="AB390" s="34"/>
      <c r="IU390"/>
    </row>
    <row r="391" spans="2:255" s="10" customFormat="1" ht="14.25">
      <c r="B391" s="12"/>
      <c r="C391" s="12"/>
      <c r="D391" s="13"/>
      <c r="E391" s="14"/>
      <c r="F391" s="15"/>
      <c r="G391" s="16"/>
      <c r="H391" s="17"/>
      <c r="I391" s="18"/>
      <c r="J391" s="19"/>
      <c r="K391" s="20"/>
      <c r="L391" s="21"/>
      <c r="M391" s="212"/>
      <c r="N391" s="213"/>
      <c r="O391" s="24"/>
      <c r="P391" s="24"/>
      <c r="Q391" s="218"/>
      <c r="R391" s="26"/>
      <c r="S391" s="27"/>
      <c r="T391" s="27"/>
      <c r="U391" s="28"/>
      <c r="V391" s="29"/>
      <c r="W391" s="30"/>
      <c r="X391" s="31"/>
      <c r="Y391" s="32"/>
      <c r="Z391" s="33"/>
      <c r="AA391" s="220"/>
      <c r="AB391" s="34"/>
      <c r="IU391"/>
    </row>
    <row r="392" spans="2:255" s="10" customFormat="1" ht="14.25">
      <c r="B392" s="12"/>
      <c r="C392" s="12"/>
      <c r="D392" s="13"/>
      <c r="E392" s="14"/>
      <c r="F392" s="15"/>
      <c r="G392" s="16"/>
      <c r="H392" s="17"/>
      <c r="I392" s="18"/>
      <c r="J392" s="19"/>
      <c r="K392" s="20"/>
      <c r="L392" s="21"/>
      <c r="M392" s="212"/>
      <c r="N392" s="213"/>
      <c r="O392" s="214"/>
      <c r="P392" s="214"/>
      <c r="Q392" s="218"/>
      <c r="R392" s="26"/>
      <c r="S392" s="27"/>
      <c r="T392" s="27"/>
      <c r="U392" s="28"/>
      <c r="V392" s="29"/>
      <c r="W392" s="30"/>
      <c r="X392" s="31"/>
      <c r="Y392" s="32"/>
      <c r="Z392" s="33"/>
      <c r="AA392" s="220"/>
      <c r="AB392" s="34"/>
      <c r="IU392"/>
    </row>
    <row r="393" spans="2:255" s="10" customFormat="1" ht="14.25">
      <c r="B393" s="12"/>
      <c r="C393" s="12"/>
      <c r="D393" s="13"/>
      <c r="E393" s="14"/>
      <c r="F393" s="15"/>
      <c r="G393" s="16"/>
      <c r="H393" s="17"/>
      <c r="I393" s="18"/>
      <c r="J393" s="19"/>
      <c r="K393" s="20"/>
      <c r="L393" s="21"/>
      <c r="M393" s="212"/>
      <c r="N393" s="213"/>
      <c r="O393" s="24"/>
      <c r="P393" s="24"/>
      <c r="Q393" s="218"/>
      <c r="R393" s="26"/>
      <c r="S393" s="27"/>
      <c r="T393" s="27"/>
      <c r="U393" s="28"/>
      <c r="V393" s="29"/>
      <c r="W393" s="30"/>
      <c r="X393" s="31"/>
      <c r="Y393" s="32"/>
      <c r="Z393" s="33"/>
      <c r="AA393" s="220"/>
      <c r="AB393" s="34"/>
      <c r="IU393"/>
    </row>
    <row r="394" spans="2:255" s="10" customFormat="1" ht="14.25">
      <c r="B394" s="12"/>
      <c r="C394" s="12"/>
      <c r="D394" s="13"/>
      <c r="E394" s="14"/>
      <c r="F394" s="15"/>
      <c r="G394" s="16"/>
      <c r="H394" s="17"/>
      <c r="I394" s="18"/>
      <c r="J394" s="19"/>
      <c r="K394" s="20"/>
      <c r="L394" s="21"/>
      <c r="M394" s="212"/>
      <c r="N394" s="213"/>
      <c r="O394" s="24"/>
      <c r="P394" s="24"/>
      <c r="Q394" s="217"/>
      <c r="R394" s="26"/>
      <c r="S394" s="27"/>
      <c r="T394" s="27"/>
      <c r="U394" s="28"/>
      <c r="V394" s="29"/>
      <c r="W394" s="30"/>
      <c r="X394" s="31"/>
      <c r="Y394" s="32"/>
      <c r="Z394" s="33"/>
      <c r="AA394" s="220"/>
      <c r="AB394" s="34"/>
      <c r="IU394"/>
    </row>
    <row r="395" spans="2:255" s="10" customFormat="1" ht="14.25">
      <c r="B395" s="12"/>
      <c r="C395" s="12"/>
      <c r="D395" s="13"/>
      <c r="E395" s="14"/>
      <c r="F395" s="15"/>
      <c r="G395" s="16"/>
      <c r="H395" s="17"/>
      <c r="I395" s="18"/>
      <c r="J395" s="19"/>
      <c r="K395" s="20"/>
      <c r="L395" s="21"/>
      <c r="M395" s="212"/>
      <c r="N395" s="213"/>
      <c r="O395" s="24"/>
      <c r="P395" s="24"/>
      <c r="Q395" s="218"/>
      <c r="R395" s="26"/>
      <c r="S395" s="27"/>
      <c r="T395" s="27"/>
      <c r="U395" s="28"/>
      <c r="V395" s="29"/>
      <c r="W395" s="30"/>
      <c r="X395" s="31"/>
      <c r="Y395" s="32"/>
      <c r="Z395" s="33"/>
      <c r="AA395" s="220"/>
      <c r="AB395" s="34"/>
      <c r="IU395"/>
    </row>
    <row r="396" spans="2:255" s="10" customFormat="1" ht="14.25">
      <c r="B396" s="12"/>
      <c r="C396" s="12"/>
      <c r="D396" s="13"/>
      <c r="E396" s="14"/>
      <c r="F396" s="15"/>
      <c r="G396" s="16"/>
      <c r="H396" s="17"/>
      <c r="I396" s="18"/>
      <c r="J396" s="19"/>
      <c r="K396" s="20"/>
      <c r="L396" s="21"/>
      <c r="M396" s="212"/>
      <c r="N396" s="213"/>
      <c r="O396" s="214"/>
      <c r="P396" s="214"/>
      <c r="Q396" s="218"/>
      <c r="R396" s="26"/>
      <c r="S396" s="27"/>
      <c r="T396" s="27"/>
      <c r="U396" s="28"/>
      <c r="V396" s="29"/>
      <c r="W396" s="30"/>
      <c r="X396" s="31"/>
      <c r="Y396" s="32"/>
      <c r="Z396" s="33"/>
      <c r="AA396" s="220"/>
      <c r="AB396" s="34"/>
      <c r="IU396"/>
    </row>
    <row r="397" spans="2:255" s="10" customFormat="1" ht="14.25">
      <c r="B397" s="12"/>
      <c r="C397" s="12"/>
      <c r="D397" s="13"/>
      <c r="E397" s="14"/>
      <c r="F397" s="15"/>
      <c r="G397" s="16"/>
      <c r="H397" s="17"/>
      <c r="I397" s="18"/>
      <c r="J397" s="19"/>
      <c r="K397" s="20"/>
      <c r="L397" s="21"/>
      <c r="M397" s="212"/>
      <c r="N397" s="213"/>
      <c r="O397" s="24"/>
      <c r="P397" s="24"/>
      <c r="Q397" s="218"/>
      <c r="R397" s="26"/>
      <c r="S397" s="27"/>
      <c r="T397" s="27"/>
      <c r="U397" s="28"/>
      <c r="V397" s="29"/>
      <c r="W397" s="30"/>
      <c r="X397" s="31"/>
      <c r="Y397" s="32"/>
      <c r="Z397" s="33"/>
      <c r="AA397" s="220"/>
      <c r="AB397" s="34"/>
      <c r="IU397"/>
    </row>
    <row r="398" spans="2:255" s="10" customFormat="1" ht="14.25">
      <c r="B398" s="12"/>
      <c r="C398" s="12"/>
      <c r="D398" s="13"/>
      <c r="E398" s="14"/>
      <c r="F398" s="15"/>
      <c r="G398" s="16"/>
      <c r="H398" s="17"/>
      <c r="I398" s="18"/>
      <c r="J398" s="19"/>
      <c r="K398" s="20"/>
      <c r="L398" s="21"/>
      <c r="M398" s="212"/>
      <c r="N398" s="213"/>
      <c r="O398" s="24"/>
      <c r="P398" s="24"/>
      <c r="Q398" s="218"/>
      <c r="R398" s="26"/>
      <c r="S398" s="27"/>
      <c r="T398" s="27"/>
      <c r="U398" s="28"/>
      <c r="V398" s="29"/>
      <c r="W398" s="30"/>
      <c r="X398" s="31"/>
      <c r="Y398" s="32"/>
      <c r="Z398" s="33"/>
      <c r="AA398" s="220"/>
      <c r="AB398" s="34"/>
      <c r="IU398"/>
    </row>
    <row r="399" spans="2:255" s="10" customFormat="1" ht="14.25">
      <c r="B399" s="12"/>
      <c r="C399" s="12"/>
      <c r="D399" s="13"/>
      <c r="E399" s="14"/>
      <c r="F399" s="15"/>
      <c r="G399" s="16"/>
      <c r="H399" s="17"/>
      <c r="I399" s="18"/>
      <c r="J399" s="19"/>
      <c r="K399" s="20"/>
      <c r="L399" s="21"/>
      <c r="M399" s="212"/>
      <c r="N399" s="213"/>
      <c r="O399" s="24"/>
      <c r="P399" s="24"/>
      <c r="Q399" s="218"/>
      <c r="R399" s="26"/>
      <c r="S399" s="27"/>
      <c r="T399" s="27"/>
      <c r="U399" s="28"/>
      <c r="V399" s="29"/>
      <c r="W399" s="30"/>
      <c r="X399" s="31"/>
      <c r="Y399" s="32"/>
      <c r="Z399" s="33"/>
      <c r="AA399" s="220"/>
      <c r="AB399" s="34"/>
      <c r="IU399"/>
    </row>
    <row r="400" spans="2:255" s="10" customFormat="1" ht="14.25">
      <c r="B400" s="12"/>
      <c r="C400" s="12"/>
      <c r="D400" s="13"/>
      <c r="E400" s="14"/>
      <c r="F400" s="15"/>
      <c r="G400" s="16"/>
      <c r="H400" s="17"/>
      <c r="I400" s="18"/>
      <c r="J400" s="19"/>
      <c r="K400" s="20"/>
      <c r="L400" s="21"/>
      <c r="M400" s="212"/>
      <c r="N400" s="213"/>
      <c r="O400" s="214"/>
      <c r="P400" s="214"/>
      <c r="Q400" s="218"/>
      <c r="R400" s="26"/>
      <c r="S400" s="27"/>
      <c r="T400" s="27"/>
      <c r="U400" s="28"/>
      <c r="V400" s="29"/>
      <c r="W400" s="30"/>
      <c r="X400" s="31"/>
      <c r="Y400" s="32"/>
      <c r="Z400" s="33"/>
      <c r="AA400" s="220"/>
      <c r="AB400" s="34"/>
      <c r="IU400"/>
    </row>
    <row r="401" spans="2:255" s="10" customFormat="1" ht="14.25">
      <c r="B401" s="12"/>
      <c r="C401" s="12"/>
      <c r="D401" s="13"/>
      <c r="E401" s="14"/>
      <c r="F401" s="15"/>
      <c r="G401" s="16"/>
      <c r="H401" s="17"/>
      <c r="I401" s="18"/>
      <c r="J401" s="19"/>
      <c r="K401" s="20"/>
      <c r="L401" s="21"/>
      <c r="M401" s="212"/>
      <c r="N401" s="213"/>
      <c r="O401" s="24"/>
      <c r="P401" s="24"/>
      <c r="Q401" s="217"/>
      <c r="R401" s="26"/>
      <c r="S401" s="27"/>
      <c r="T401" s="27"/>
      <c r="U401" s="28"/>
      <c r="V401" s="29"/>
      <c r="W401" s="30"/>
      <c r="X401" s="31"/>
      <c r="Y401" s="32"/>
      <c r="Z401" s="33"/>
      <c r="AA401" s="220"/>
      <c r="AB401" s="34"/>
      <c r="IU401"/>
    </row>
    <row r="402" spans="2:255" s="10" customFormat="1" ht="14.25">
      <c r="B402" s="12"/>
      <c r="C402" s="12"/>
      <c r="D402" s="13"/>
      <c r="E402" s="14"/>
      <c r="F402" s="15"/>
      <c r="G402" s="16"/>
      <c r="H402" s="17"/>
      <c r="I402" s="18"/>
      <c r="J402" s="19"/>
      <c r="K402" s="20"/>
      <c r="L402" s="21"/>
      <c r="M402" s="212"/>
      <c r="N402" s="213"/>
      <c r="O402" s="24"/>
      <c r="P402" s="24"/>
      <c r="Q402" s="218"/>
      <c r="R402" s="26"/>
      <c r="S402" s="27"/>
      <c r="T402" s="27"/>
      <c r="U402" s="28"/>
      <c r="V402" s="29"/>
      <c r="W402" s="30"/>
      <c r="X402" s="31"/>
      <c r="Y402" s="32"/>
      <c r="Z402" s="33"/>
      <c r="AA402" s="220"/>
      <c r="AB402" s="34"/>
      <c r="IU402"/>
    </row>
    <row r="403" spans="2:255" s="10" customFormat="1" ht="14.25">
      <c r="B403" s="12"/>
      <c r="C403" s="12"/>
      <c r="D403" s="13"/>
      <c r="E403" s="14"/>
      <c r="F403" s="15"/>
      <c r="G403" s="16"/>
      <c r="H403" s="17"/>
      <c r="I403" s="18"/>
      <c r="J403" s="19"/>
      <c r="K403" s="20"/>
      <c r="L403" s="21"/>
      <c r="M403" s="212"/>
      <c r="N403" s="213"/>
      <c r="O403" s="24"/>
      <c r="P403" s="24"/>
      <c r="Q403" s="218"/>
      <c r="R403" s="26"/>
      <c r="S403" s="27"/>
      <c r="T403" s="27"/>
      <c r="U403" s="28"/>
      <c r="V403" s="29"/>
      <c r="W403" s="30"/>
      <c r="X403" s="31"/>
      <c r="Y403" s="32"/>
      <c r="Z403" s="33"/>
      <c r="AA403" s="220"/>
      <c r="AB403" s="34"/>
      <c r="IU403"/>
    </row>
    <row r="404" spans="2:255" s="10" customFormat="1" ht="14.25">
      <c r="B404" s="12"/>
      <c r="C404" s="12"/>
      <c r="D404" s="13"/>
      <c r="E404" s="14"/>
      <c r="F404" s="15"/>
      <c r="G404" s="16"/>
      <c r="H404" s="17"/>
      <c r="I404" s="18"/>
      <c r="J404" s="19"/>
      <c r="K404" s="20"/>
      <c r="L404" s="21"/>
      <c r="M404" s="212"/>
      <c r="N404" s="213"/>
      <c r="O404" s="214"/>
      <c r="P404" s="214"/>
      <c r="Q404" s="218"/>
      <c r="R404" s="26"/>
      <c r="S404" s="27"/>
      <c r="T404" s="27"/>
      <c r="U404" s="28"/>
      <c r="V404" s="29"/>
      <c r="W404" s="30"/>
      <c r="X404" s="31"/>
      <c r="Y404" s="32"/>
      <c r="Z404" s="33"/>
      <c r="AA404" s="220"/>
      <c r="AB404" s="34"/>
      <c r="IU404"/>
    </row>
    <row r="405" spans="2:255" s="10" customFormat="1" ht="14.25">
      <c r="B405" s="12"/>
      <c r="C405" s="12"/>
      <c r="D405" s="13"/>
      <c r="E405" s="14"/>
      <c r="F405" s="15"/>
      <c r="G405" s="16"/>
      <c r="H405" s="17"/>
      <c r="I405" s="18"/>
      <c r="J405" s="19"/>
      <c r="K405" s="20"/>
      <c r="L405" s="21"/>
      <c r="M405" s="212"/>
      <c r="N405" s="213"/>
      <c r="O405" s="24"/>
      <c r="P405" s="24"/>
      <c r="Q405" s="217"/>
      <c r="R405" s="26"/>
      <c r="S405" s="27"/>
      <c r="T405" s="27"/>
      <c r="U405" s="28"/>
      <c r="V405" s="29"/>
      <c r="W405" s="30"/>
      <c r="X405" s="31"/>
      <c r="Y405" s="32"/>
      <c r="Z405" s="33"/>
      <c r="AA405" s="220"/>
      <c r="AB405" s="34"/>
      <c r="IU405"/>
    </row>
    <row r="406" spans="2:255" s="10" customFormat="1" ht="14.25">
      <c r="B406" s="12"/>
      <c r="C406" s="12"/>
      <c r="D406" s="13"/>
      <c r="E406" s="14"/>
      <c r="F406" s="15"/>
      <c r="G406" s="16"/>
      <c r="H406" s="17"/>
      <c r="I406" s="18"/>
      <c r="J406" s="19"/>
      <c r="K406" s="20"/>
      <c r="L406" s="21"/>
      <c r="M406" s="212"/>
      <c r="N406" s="213"/>
      <c r="O406" s="24"/>
      <c r="P406" s="24"/>
      <c r="Q406" s="218"/>
      <c r="R406" s="26"/>
      <c r="S406" s="27"/>
      <c r="T406" s="27"/>
      <c r="U406" s="28"/>
      <c r="V406" s="29"/>
      <c r="W406" s="30"/>
      <c r="X406" s="31"/>
      <c r="Y406" s="32"/>
      <c r="Z406" s="33"/>
      <c r="AA406" s="220"/>
      <c r="AB406" s="34"/>
      <c r="IU406"/>
    </row>
    <row r="407" spans="2:255" s="10" customFormat="1" ht="14.25">
      <c r="B407" s="12"/>
      <c r="C407" s="12"/>
      <c r="D407" s="13"/>
      <c r="E407" s="14"/>
      <c r="F407" s="15"/>
      <c r="G407" s="16"/>
      <c r="H407" s="17"/>
      <c r="I407" s="18"/>
      <c r="J407" s="19"/>
      <c r="K407" s="20"/>
      <c r="L407" s="21"/>
      <c r="M407" s="212"/>
      <c r="N407" s="213"/>
      <c r="O407" s="214"/>
      <c r="P407" s="214"/>
      <c r="Q407" s="218"/>
      <c r="R407" s="26"/>
      <c r="S407" s="27"/>
      <c r="T407" s="27"/>
      <c r="U407" s="28"/>
      <c r="V407" s="29"/>
      <c r="W407" s="30"/>
      <c r="X407" s="31"/>
      <c r="Y407" s="32"/>
      <c r="Z407" s="33"/>
      <c r="AA407" s="220"/>
      <c r="AB407" s="34"/>
      <c r="IU407"/>
    </row>
    <row r="408" spans="2:255" s="10" customFormat="1" ht="14.25">
      <c r="B408" s="12"/>
      <c r="C408" s="12"/>
      <c r="D408" s="13"/>
      <c r="E408" s="14"/>
      <c r="F408" s="15"/>
      <c r="G408" s="16"/>
      <c r="H408" s="17"/>
      <c r="I408" s="18"/>
      <c r="J408" s="19"/>
      <c r="K408" s="20"/>
      <c r="L408" s="21"/>
      <c r="M408" s="212"/>
      <c r="N408" s="213"/>
      <c r="O408" s="24"/>
      <c r="P408" s="24"/>
      <c r="Q408" s="218"/>
      <c r="R408" s="26"/>
      <c r="S408" s="27"/>
      <c r="T408" s="27"/>
      <c r="U408" s="28"/>
      <c r="V408" s="29"/>
      <c r="W408" s="30"/>
      <c r="X408" s="31"/>
      <c r="Y408" s="32"/>
      <c r="Z408" s="33"/>
      <c r="AA408" s="220"/>
      <c r="AB408" s="34"/>
      <c r="IU408"/>
    </row>
    <row r="409" spans="2:255" s="10" customFormat="1" ht="14.25">
      <c r="B409" s="12"/>
      <c r="C409" s="12"/>
      <c r="D409" s="13"/>
      <c r="E409" s="14"/>
      <c r="F409" s="15"/>
      <c r="G409" s="16"/>
      <c r="H409" s="17"/>
      <c r="I409" s="18"/>
      <c r="J409" s="19"/>
      <c r="K409" s="20"/>
      <c r="L409" s="21"/>
      <c r="M409" s="212"/>
      <c r="N409" s="213"/>
      <c r="O409" s="24"/>
      <c r="P409" s="24"/>
      <c r="Q409" s="217"/>
      <c r="R409" s="26"/>
      <c r="S409" s="27"/>
      <c r="T409" s="27"/>
      <c r="U409" s="28"/>
      <c r="V409" s="29"/>
      <c r="W409" s="30"/>
      <c r="X409" s="31"/>
      <c r="Y409" s="32"/>
      <c r="Z409" s="33"/>
      <c r="AA409" s="220"/>
      <c r="AB409" s="34"/>
      <c r="IU409"/>
    </row>
    <row r="410" spans="2:255" s="10" customFormat="1" ht="14.25">
      <c r="B410" s="12"/>
      <c r="C410" s="12"/>
      <c r="D410" s="13"/>
      <c r="E410" s="14"/>
      <c r="F410" s="15"/>
      <c r="G410" s="16"/>
      <c r="H410" s="17"/>
      <c r="I410" s="18"/>
      <c r="J410" s="19"/>
      <c r="K410" s="20"/>
      <c r="L410" s="21"/>
      <c r="M410" s="212"/>
      <c r="N410" s="213"/>
      <c r="O410" s="24"/>
      <c r="P410" s="24"/>
      <c r="Q410" s="218"/>
      <c r="R410" s="26"/>
      <c r="S410" s="27"/>
      <c r="T410" s="27"/>
      <c r="U410" s="28"/>
      <c r="V410" s="29"/>
      <c r="W410" s="30"/>
      <c r="X410" s="31"/>
      <c r="Y410" s="32"/>
      <c r="Z410" s="33"/>
      <c r="AA410" s="220"/>
      <c r="AB410" s="34"/>
      <c r="IU410"/>
    </row>
    <row r="411" spans="2:255" s="10" customFormat="1" ht="14.25">
      <c r="B411" s="12"/>
      <c r="C411" s="12"/>
      <c r="D411" s="13"/>
      <c r="E411" s="14"/>
      <c r="F411" s="15"/>
      <c r="G411" s="16"/>
      <c r="H411" s="17"/>
      <c r="I411" s="18"/>
      <c r="J411" s="19"/>
      <c r="K411" s="20"/>
      <c r="L411" s="21"/>
      <c r="M411" s="212"/>
      <c r="N411" s="213"/>
      <c r="O411" s="214"/>
      <c r="P411" s="214"/>
      <c r="Q411" s="218"/>
      <c r="R411" s="26"/>
      <c r="S411" s="27"/>
      <c r="T411" s="27"/>
      <c r="U411" s="28"/>
      <c r="V411" s="29"/>
      <c r="W411" s="30"/>
      <c r="X411" s="31"/>
      <c r="Y411" s="32"/>
      <c r="Z411" s="33"/>
      <c r="AA411" s="220"/>
      <c r="AB411" s="34"/>
      <c r="IU411"/>
    </row>
    <row r="412" spans="2:255" s="10" customFormat="1" ht="14.25">
      <c r="B412" s="12"/>
      <c r="C412" s="12"/>
      <c r="D412" s="13"/>
      <c r="E412" s="14"/>
      <c r="F412" s="15"/>
      <c r="G412" s="16"/>
      <c r="H412" s="17"/>
      <c r="I412" s="18"/>
      <c r="J412" s="19"/>
      <c r="K412" s="20"/>
      <c r="L412" s="21"/>
      <c r="M412" s="212"/>
      <c r="N412" s="213"/>
      <c r="O412" s="24"/>
      <c r="P412" s="24"/>
      <c r="Q412" s="218"/>
      <c r="R412" s="26"/>
      <c r="S412" s="27"/>
      <c r="T412" s="27"/>
      <c r="U412" s="28"/>
      <c r="V412" s="29"/>
      <c r="W412" s="30"/>
      <c r="X412" s="31"/>
      <c r="Y412" s="32"/>
      <c r="Z412" s="33"/>
      <c r="AA412" s="220"/>
      <c r="AB412" s="34"/>
      <c r="IU412"/>
    </row>
    <row r="413" spans="2:255" s="10" customFormat="1" ht="14.25">
      <c r="B413" s="12"/>
      <c r="C413" s="12"/>
      <c r="D413" s="13"/>
      <c r="E413" s="14"/>
      <c r="F413" s="15"/>
      <c r="G413" s="16"/>
      <c r="H413" s="17"/>
      <c r="I413" s="18"/>
      <c r="J413" s="19"/>
      <c r="K413" s="20"/>
      <c r="L413" s="21"/>
      <c r="M413" s="212"/>
      <c r="N413" s="213"/>
      <c r="O413" s="24"/>
      <c r="P413" s="24"/>
      <c r="Q413" s="217"/>
      <c r="R413" s="26"/>
      <c r="S413" s="27"/>
      <c r="T413" s="27"/>
      <c r="U413" s="28"/>
      <c r="V413" s="29"/>
      <c r="W413" s="30"/>
      <c r="X413" s="31"/>
      <c r="Y413" s="32"/>
      <c r="Z413" s="33"/>
      <c r="AA413" s="220"/>
      <c r="AB413" s="34"/>
      <c r="IU413"/>
    </row>
    <row r="414" spans="2:255" s="10" customFormat="1" ht="14.25">
      <c r="B414" s="12"/>
      <c r="C414" s="12"/>
      <c r="D414" s="13"/>
      <c r="E414" s="14"/>
      <c r="F414" s="15"/>
      <c r="G414" s="16"/>
      <c r="H414" s="17"/>
      <c r="I414" s="18"/>
      <c r="J414" s="19"/>
      <c r="K414" s="20"/>
      <c r="L414" s="21"/>
      <c r="M414" s="212"/>
      <c r="N414" s="213"/>
      <c r="O414" s="24"/>
      <c r="P414" s="24"/>
      <c r="Q414" s="218"/>
      <c r="R414" s="26"/>
      <c r="S414" s="27"/>
      <c r="T414" s="27"/>
      <c r="U414" s="28"/>
      <c r="V414" s="29"/>
      <c r="W414" s="30"/>
      <c r="X414" s="31"/>
      <c r="Y414" s="32"/>
      <c r="Z414" s="33"/>
      <c r="AA414" s="220"/>
      <c r="AB414" s="34"/>
      <c r="IU414"/>
    </row>
    <row r="415" spans="2:255" s="10" customFormat="1" ht="14.25">
      <c r="B415" s="12"/>
      <c r="C415" s="12"/>
      <c r="D415" s="13"/>
      <c r="E415" s="14"/>
      <c r="F415" s="15"/>
      <c r="G415" s="16"/>
      <c r="H415" s="17"/>
      <c r="I415" s="18"/>
      <c r="J415" s="19"/>
      <c r="K415" s="20"/>
      <c r="L415" s="21"/>
      <c r="M415" s="212"/>
      <c r="N415" s="213"/>
      <c r="O415" s="214"/>
      <c r="P415" s="214"/>
      <c r="Q415" s="218"/>
      <c r="R415" s="26"/>
      <c r="S415" s="27"/>
      <c r="T415" s="27"/>
      <c r="U415" s="28"/>
      <c r="V415" s="29"/>
      <c r="W415" s="30"/>
      <c r="X415" s="31"/>
      <c r="Y415" s="32"/>
      <c r="Z415" s="33"/>
      <c r="AA415" s="220"/>
      <c r="AB415" s="34"/>
      <c r="IU415"/>
    </row>
    <row r="416" spans="2:255" s="10" customFormat="1" ht="14.25">
      <c r="B416" s="12"/>
      <c r="C416" s="12"/>
      <c r="D416" s="13"/>
      <c r="E416" s="14"/>
      <c r="F416" s="15"/>
      <c r="G416" s="16"/>
      <c r="H416" s="17"/>
      <c r="I416" s="18"/>
      <c r="J416" s="19"/>
      <c r="K416" s="20"/>
      <c r="L416" s="21"/>
      <c r="M416" s="212"/>
      <c r="N416" s="213"/>
      <c r="O416" s="24"/>
      <c r="P416" s="24"/>
      <c r="Q416" s="218"/>
      <c r="R416" s="26"/>
      <c r="S416" s="27"/>
      <c r="T416" s="27"/>
      <c r="U416" s="28"/>
      <c r="V416" s="29"/>
      <c r="W416" s="30"/>
      <c r="X416" s="31"/>
      <c r="Y416" s="32"/>
      <c r="Z416" s="33"/>
      <c r="AA416" s="220"/>
      <c r="AB416" s="34"/>
      <c r="IU416"/>
    </row>
    <row r="417" spans="2:255" s="10" customFormat="1" ht="14.25">
      <c r="B417" s="12"/>
      <c r="C417" s="12"/>
      <c r="D417" s="13"/>
      <c r="E417" s="14"/>
      <c r="F417" s="15"/>
      <c r="G417" s="16"/>
      <c r="H417" s="17"/>
      <c r="I417" s="18"/>
      <c r="J417" s="19"/>
      <c r="K417" s="20"/>
      <c r="L417" s="21"/>
      <c r="M417" s="212"/>
      <c r="N417" s="213"/>
      <c r="O417" s="24"/>
      <c r="P417" s="24"/>
      <c r="Q417" s="217"/>
      <c r="R417" s="26"/>
      <c r="S417" s="27"/>
      <c r="T417" s="27"/>
      <c r="U417" s="28"/>
      <c r="V417" s="29"/>
      <c r="W417" s="30"/>
      <c r="X417" s="31"/>
      <c r="Y417" s="32"/>
      <c r="Z417" s="33"/>
      <c r="AA417" s="33"/>
      <c r="AB417" s="34"/>
      <c r="IU417"/>
    </row>
    <row r="418" spans="2:255" s="10" customFormat="1" ht="14.25">
      <c r="B418" s="12"/>
      <c r="C418" s="12"/>
      <c r="D418" s="13"/>
      <c r="E418" s="14"/>
      <c r="F418" s="15"/>
      <c r="G418" s="16"/>
      <c r="H418" s="17"/>
      <c r="I418" s="18"/>
      <c r="J418" s="19"/>
      <c r="K418" s="20"/>
      <c r="L418" s="21"/>
      <c r="M418" s="212"/>
      <c r="N418" s="213"/>
      <c r="O418" s="24"/>
      <c r="P418" s="24"/>
      <c r="Q418" s="218"/>
      <c r="R418" s="26"/>
      <c r="S418" s="27"/>
      <c r="T418" s="27"/>
      <c r="U418" s="28"/>
      <c r="V418" s="29"/>
      <c r="W418" s="30"/>
      <c r="X418" s="31"/>
      <c r="Y418" s="32"/>
      <c r="Z418" s="33"/>
      <c r="AA418" s="33"/>
      <c r="AB418" s="34"/>
      <c r="IU418"/>
    </row>
    <row r="419" spans="2:255" s="10" customFormat="1" ht="14.25">
      <c r="B419" s="12"/>
      <c r="C419" s="12"/>
      <c r="D419" s="13"/>
      <c r="E419" s="14"/>
      <c r="F419" s="15"/>
      <c r="G419" s="16"/>
      <c r="H419" s="17"/>
      <c r="I419" s="18"/>
      <c r="J419" s="19"/>
      <c r="K419" s="20"/>
      <c r="L419" s="21"/>
      <c r="M419" s="212"/>
      <c r="N419" s="213"/>
      <c r="O419" s="214"/>
      <c r="P419" s="214"/>
      <c r="Q419" s="218"/>
      <c r="R419" s="26"/>
      <c r="S419" s="27"/>
      <c r="T419" s="27"/>
      <c r="U419" s="28"/>
      <c r="V419" s="29"/>
      <c r="W419" s="30"/>
      <c r="X419" s="31"/>
      <c r="Y419" s="32"/>
      <c r="Z419" s="33"/>
      <c r="AA419" s="33"/>
      <c r="AB419" s="34"/>
      <c r="IU419"/>
    </row>
    <row r="420" spans="2:255" s="10" customFormat="1" ht="14.25">
      <c r="B420" s="12"/>
      <c r="C420" s="12"/>
      <c r="D420" s="13"/>
      <c r="E420" s="14"/>
      <c r="F420" s="15"/>
      <c r="G420" s="16"/>
      <c r="H420" s="17"/>
      <c r="I420" s="18"/>
      <c r="J420" s="19"/>
      <c r="K420" s="20"/>
      <c r="L420" s="21"/>
      <c r="M420" s="212"/>
      <c r="N420" s="213"/>
      <c r="O420" s="24"/>
      <c r="P420" s="24"/>
      <c r="Q420" s="218"/>
      <c r="R420" s="26"/>
      <c r="S420" s="27"/>
      <c r="T420" s="27"/>
      <c r="U420" s="28"/>
      <c r="V420" s="29"/>
      <c r="W420" s="30"/>
      <c r="X420" s="31"/>
      <c r="Y420" s="32"/>
      <c r="Z420" s="33"/>
      <c r="AA420" s="33"/>
      <c r="AB420" s="34"/>
      <c r="IU420"/>
    </row>
    <row r="421" spans="2:255" s="10" customFormat="1" ht="14.25">
      <c r="B421" s="12"/>
      <c r="C421" s="12"/>
      <c r="D421" s="13"/>
      <c r="E421" s="14"/>
      <c r="F421" s="15"/>
      <c r="G421" s="16"/>
      <c r="H421" s="17"/>
      <c r="I421" s="18"/>
      <c r="J421" s="19"/>
      <c r="K421" s="20"/>
      <c r="L421" s="21"/>
      <c r="M421" s="212"/>
      <c r="N421" s="213"/>
      <c r="O421" s="24"/>
      <c r="P421" s="24"/>
      <c r="Q421" s="217"/>
      <c r="R421" s="26"/>
      <c r="S421" s="27"/>
      <c r="T421" s="27"/>
      <c r="U421" s="28"/>
      <c r="V421" s="29"/>
      <c r="W421" s="30"/>
      <c r="X421" s="31"/>
      <c r="Y421" s="32"/>
      <c r="Z421" s="33"/>
      <c r="AA421" s="33"/>
      <c r="AB421" s="34"/>
      <c r="IU421"/>
    </row>
    <row r="422" spans="2:255" s="10" customFormat="1" ht="14.25">
      <c r="B422" s="12"/>
      <c r="C422" s="12"/>
      <c r="D422" s="13"/>
      <c r="E422" s="14"/>
      <c r="F422" s="15"/>
      <c r="G422" s="16"/>
      <c r="H422" s="17"/>
      <c r="I422" s="18"/>
      <c r="J422" s="19"/>
      <c r="K422" s="20"/>
      <c r="L422" s="21"/>
      <c r="M422" s="212"/>
      <c r="N422" s="213"/>
      <c r="O422" s="24"/>
      <c r="P422" s="24"/>
      <c r="Q422" s="218"/>
      <c r="R422" s="26"/>
      <c r="S422" s="27"/>
      <c r="T422" s="27"/>
      <c r="U422" s="28"/>
      <c r="V422" s="29"/>
      <c r="W422" s="30"/>
      <c r="X422" s="31"/>
      <c r="Y422" s="32"/>
      <c r="Z422" s="33"/>
      <c r="AA422" s="33"/>
      <c r="AB422" s="34"/>
      <c r="IU422"/>
    </row>
    <row r="423" spans="2:255" s="10" customFormat="1" ht="14.25">
      <c r="B423" s="12"/>
      <c r="C423" s="12"/>
      <c r="D423" s="13"/>
      <c r="E423" s="14"/>
      <c r="F423" s="15"/>
      <c r="G423" s="16"/>
      <c r="H423" s="17"/>
      <c r="I423" s="18"/>
      <c r="J423" s="19"/>
      <c r="K423" s="20"/>
      <c r="L423" s="21"/>
      <c r="M423" s="212"/>
      <c r="N423" s="213"/>
      <c r="O423" s="214"/>
      <c r="P423" s="214"/>
      <c r="Q423" s="218"/>
      <c r="R423" s="26"/>
      <c r="S423" s="27"/>
      <c r="T423" s="27"/>
      <c r="U423" s="28"/>
      <c r="V423" s="29"/>
      <c r="W423" s="30"/>
      <c r="X423" s="31"/>
      <c r="Y423" s="32"/>
      <c r="Z423" s="33"/>
      <c r="AA423" s="33"/>
      <c r="AB423" s="34"/>
      <c r="IU423"/>
    </row>
    <row r="424" spans="2:255" s="10" customFormat="1" ht="14.25">
      <c r="B424" s="12"/>
      <c r="C424" s="12"/>
      <c r="D424" s="13"/>
      <c r="E424" s="14"/>
      <c r="F424" s="15"/>
      <c r="G424" s="16"/>
      <c r="H424" s="17"/>
      <c r="I424" s="18"/>
      <c r="J424" s="19"/>
      <c r="K424" s="20"/>
      <c r="L424" s="21"/>
      <c r="M424" s="212"/>
      <c r="N424" s="213"/>
      <c r="O424" s="24"/>
      <c r="P424" s="24"/>
      <c r="Q424" s="218"/>
      <c r="R424" s="26"/>
      <c r="S424" s="27"/>
      <c r="T424" s="27"/>
      <c r="U424" s="28"/>
      <c r="V424" s="29"/>
      <c r="W424" s="30"/>
      <c r="X424" s="31"/>
      <c r="Y424" s="32"/>
      <c r="Z424" s="33"/>
      <c r="AA424" s="33"/>
      <c r="AB424" s="34"/>
      <c r="IU424"/>
    </row>
    <row r="425" spans="2:255" s="10" customFormat="1" ht="14.25">
      <c r="B425" s="12"/>
      <c r="C425" s="12"/>
      <c r="D425" s="13"/>
      <c r="E425" s="14"/>
      <c r="F425" s="15"/>
      <c r="G425" s="16"/>
      <c r="H425" s="17"/>
      <c r="I425" s="18"/>
      <c r="J425" s="19"/>
      <c r="K425" s="20"/>
      <c r="L425" s="21"/>
      <c r="M425" s="212"/>
      <c r="N425" s="213"/>
      <c r="O425" s="24"/>
      <c r="P425" s="24"/>
      <c r="Q425" s="218"/>
      <c r="R425" s="26"/>
      <c r="S425" s="27"/>
      <c r="T425" s="27"/>
      <c r="U425" s="28"/>
      <c r="V425" s="29"/>
      <c r="W425" s="30"/>
      <c r="X425" s="31"/>
      <c r="Y425" s="32"/>
      <c r="Z425" s="33"/>
      <c r="AA425" s="33"/>
      <c r="AB425" s="34"/>
      <c r="IU425"/>
    </row>
    <row r="426" spans="2:255" s="10" customFormat="1" ht="14.25">
      <c r="B426" s="12"/>
      <c r="C426" s="12"/>
      <c r="D426" s="13"/>
      <c r="E426" s="14"/>
      <c r="F426" s="15"/>
      <c r="G426" s="16"/>
      <c r="H426" s="17"/>
      <c r="I426" s="18"/>
      <c r="J426" s="19"/>
      <c r="K426" s="20"/>
      <c r="L426" s="21"/>
      <c r="M426" s="212"/>
      <c r="N426" s="213"/>
      <c r="O426" s="214"/>
      <c r="P426" s="214"/>
      <c r="Q426" s="217"/>
      <c r="R426" s="26"/>
      <c r="S426" s="27"/>
      <c r="T426" s="27"/>
      <c r="U426" s="28"/>
      <c r="V426" s="29"/>
      <c r="W426" s="30"/>
      <c r="X426" s="31"/>
      <c r="Y426" s="32"/>
      <c r="Z426" s="33"/>
      <c r="AA426" s="33"/>
      <c r="AB426" s="34"/>
      <c r="IU426"/>
    </row>
    <row r="427" spans="2:255" s="10" customFormat="1" ht="14.25">
      <c r="B427" s="12"/>
      <c r="C427" s="12"/>
      <c r="D427" s="13"/>
      <c r="E427" s="14"/>
      <c r="F427" s="15"/>
      <c r="G427" s="16"/>
      <c r="H427" s="17"/>
      <c r="I427" s="18"/>
      <c r="J427" s="19"/>
      <c r="K427" s="20"/>
      <c r="L427" s="21"/>
      <c r="M427" s="212"/>
      <c r="N427" s="213"/>
      <c r="O427" s="24"/>
      <c r="P427" s="24"/>
      <c r="Q427" s="218"/>
      <c r="R427" s="26"/>
      <c r="S427" s="27"/>
      <c r="T427" s="27"/>
      <c r="U427" s="28"/>
      <c r="V427" s="29"/>
      <c r="W427" s="30"/>
      <c r="X427" s="31"/>
      <c r="Y427" s="32"/>
      <c r="Z427" s="33"/>
      <c r="AA427" s="33"/>
      <c r="AB427" s="34"/>
      <c r="IU427"/>
    </row>
    <row r="428" spans="2:255" s="10" customFormat="1" ht="14.25">
      <c r="B428" s="12"/>
      <c r="C428" s="12"/>
      <c r="D428" s="13"/>
      <c r="E428" s="14"/>
      <c r="F428" s="15"/>
      <c r="G428" s="16"/>
      <c r="H428" s="17"/>
      <c r="I428" s="18"/>
      <c r="J428" s="19"/>
      <c r="K428" s="20"/>
      <c r="L428" s="21"/>
      <c r="M428" s="212"/>
      <c r="N428" s="213"/>
      <c r="O428" s="24"/>
      <c r="P428" s="24"/>
      <c r="Q428" s="218"/>
      <c r="R428" s="26"/>
      <c r="S428" s="27"/>
      <c r="T428" s="27"/>
      <c r="U428" s="28"/>
      <c r="V428" s="29"/>
      <c r="W428" s="30"/>
      <c r="X428" s="31"/>
      <c r="Y428" s="32"/>
      <c r="Z428" s="33"/>
      <c r="AA428" s="33"/>
      <c r="AB428" s="34"/>
      <c r="IU428"/>
    </row>
    <row r="429" spans="2:255" s="10" customFormat="1" ht="14.25">
      <c r="B429" s="12"/>
      <c r="C429" s="12"/>
      <c r="D429" s="13"/>
      <c r="E429" s="14"/>
      <c r="F429" s="15"/>
      <c r="G429" s="16"/>
      <c r="H429" s="17"/>
      <c r="I429" s="18"/>
      <c r="J429" s="19"/>
      <c r="K429" s="20"/>
      <c r="L429" s="21"/>
      <c r="M429" s="212"/>
      <c r="N429" s="213"/>
      <c r="O429" s="24"/>
      <c r="P429" s="24"/>
      <c r="Q429" s="218"/>
      <c r="R429" s="26"/>
      <c r="S429" s="27"/>
      <c r="T429" s="27"/>
      <c r="U429" s="28"/>
      <c r="V429" s="29"/>
      <c r="W429" s="30"/>
      <c r="X429" s="31"/>
      <c r="Y429" s="32"/>
      <c r="Z429" s="33"/>
      <c r="AA429" s="33"/>
      <c r="AB429" s="34"/>
      <c r="IU429"/>
    </row>
    <row r="430" spans="2:255" s="10" customFormat="1" ht="14.25">
      <c r="B430" s="12"/>
      <c r="C430" s="12"/>
      <c r="D430" s="13"/>
      <c r="E430" s="14"/>
      <c r="F430" s="15"/>
      <c r="G430" s="16"/>
      <c r="H430" s="17"/>
      <c r="I430" s="18"/>
      <c r="J430" s="19"/>
      <c r="K430" s="20"/>
      <c r="L430" s="21"/>
      <c r="M430" s="212"/>
      <c r="N430" s="213"/>
      <c r="O430" s="214"/>
      <c r="P430" s="214"/>
      <c r="Q430" s="217"/>
      <c r="R430" s="26"/>
      <c r="S430" s="27"/>
      <c r="T430" s="27"/>
      <c r="U430" s="28"/>
      <c r="V430" s="29"/>
      <c r="W430" s="30"/>
      <c r="X430" s="31"/>
      <c r="Y430" s="32"/>
      <c r="Z430" s="33"/>
      <c r="AA430" s="33"/>
      <c r="AB430" s="34"/>
      <c r="IU430"/>
    </row>
    <row r="431" spans="2:255" s="10" customFormat="1" ht="14.25">
      <c r="B431" s="12"/>
      <c r="C431" s="12"/>
      <c r="D431" s="13"/>
      <c r="E431" s="14"/>
      <c r="F431" s="15"/>
      <c r="G431" s="16"/>
      <c r="H431" s="17"/>
      <c r="I431" s="18"/>
      <c r="J431" s="19"/>
      <c r="K431" s="20"/>
      <c r="L431" s="21"/>
      <c r="M431" s="212"/>
      <c r="N431" s="213"/>
      <c r="O431" s="24"/>
      <c r="P431" s="24"/>
      <c r="Q431" s="218"/>
      <c r="R431" s="26"/>
      <c r="S431" s="27"/>
      <c r="T431" s="27"/>
      <c r="U431" s="28"/>
      <c r="V431" s="29"/>
      <c r="W431" s="30"/>
      <c r="X431" s="31"/>
      <c r="Y431" s="32"/>
      <c r="Z431" s="33"/>
      <c r="AA431" s="33"/>
      <c r="AB431" s="34"/>
      <c r="IU431"/>
    </row>
    <row r="432" spans="2:255" s="10" customFormat="1" ht="14.25">
      <c r="B432" s="12"/>
      <c r="C432" s="12"/>
      <c r="D432" s="13"/>
      <c r="E432" s="14"/>
      <c r="F432" s="15"/>
      <c r="G432" s="16"/>
      <c r="H432" s="17"/>
      <c r="I432" s="18"/>
      <c r="J432" s="19"/>
      <c r="K432" s="20"/>
      <c r="L432" s="21"/>
      <c r="M432" s="212"/>
      <c r="N432" s="213"/>
      <c r="O432" s="24"/>
      <c r="P432" s="24"/>
      <c r="Q432" s="218"/>
      <c r="R432" s="26"/>
      <c r="S432" s="27"/>
      <c r="T432" s="27"/>
      <c r="U432" s="28"/>
      <c r="V432" s="29"/>
      <c r="W432" s="30"/>
      <c r="X432" s="31"/>
      <c r="Y432" s="32"/>
      <c r="Z432" s="33"/>
      <c r="AA432" s="33"/>
      <c r="AB432" s="34"/>
      <c r="IU432"/>
    </row>
    <row r="433" spans="2:255" s="10" customFormat="1" ht="14.25">
      <c r="B433" s="12"/>
      <c r="C433" s="12"/>
      <c r="D433" s="13"/>
      <c r="E433" s="14"/>
      <c r="F433" s="15"/>
      <c r="G433" s="16"/>
      <c r="H433" s="17"/>
      <c r="I433" s="18"/>
      <c r="J433" s="19"/>
      <c r="K433" s="20"/>
      <c r="L433" s="21"/>
      <c r="M433" s="212"/>
      <c r="N433" s="213"/>
      <c r="O433" s="24"/>
      <c r="P433" s="24"/>
      <c r="Q433" s="218"/>
      <c r="R433" s="26"/>
      <c r="S433" s="27"/>
      <c r="T433" s="27"/>
      <c r="U433" s="28"/>
      <c r="V433" s="29"/>
      <c r="W433" s="30"/>
      <c r="X433" s="31"/>
      <c r="Y433" s="32"/>
      <c r="Z433" s="33"/>
      <c r="AA433" s="33"/>
      <c r="AB433" s="34"/>
      <c r="IU433"/>
    </row>
    <row r="434" spans="2:255" s="10" customFormat="1" ht="14.25">
      <c r="B434" s="12"/>
      <c r="C434" s="12"/>
      <c r="D434" s="13"/>
      <c r="E434" s="14"/>
      <c r="F434" s="15"/>
      <c r="G434" s="16"/>
      <c r="H434" s="17"/>
      <c r="I434" s="18"/>
      <c r="J434" s="19"/>
      <c r="K434" s="20"/>
      <c r="L434" s="21"/>
      <c r="M434" s="212"/>
      <c r="N434" s="213"/>
      <c r="O434" s="214"/>
      <c r="P434" s="214"/>
      <c r="Q434" s="217"/>
      <c r="R434" s="26"/>
      <c r="S434" s="27"/>
      <c r="T434" s="27"/>
      <c r="U434" s="28"/>
      <c r="V434" s="29"/>
      <c r="W434" s="30"/>
      <c r="X434" s="31"/>
      <c r="Y434" s="32"/>
      <c r="Z434" s="33"/>
      <c r="AA434" s="33"/>
      <c r="AB434" s="34"/>
      <c r="IU434"/>
    </row>
    <row r="435" spans="2:255" s="10" customFormat="1" ht="14.25">
      <c r="B435" s="12"/>
      <c r="C435" s="12"/>
      <c r="D435" s="13"/>
      <c r="E435" s="14"/>
      <c r="F435" s="15"/>
      <c r="G435" s="16"/>
      <c r="H435" s="17"/>
      <c r="I435" s="18"/>
      <c r="J435" s="19"/>
      <c r="K435" s="20"/>
      <c r="L435" s="21"/>
      <c r="M435" s="212"/>
      <c r="N435" s="213"/>
      <c r="O435" s="214"/>
      <c r="P435" s="214"/>
      <c r="Q435" s="218"/>
      <c r="R435" s="26"/>
      <c r="S435" s="27"/>
      <c r="T435" s="27"/>
      <c r="U435" s="28"/>
      <c r="V435" s="29"/>
      <c r="W435" s="30"/>
      <c r="X435" s="31"/>
      <c r="Y435" s="32"/>
      <c r="Z435" s="33"/>
      <c r="AA435" s="33"/>
      <c r="AB435" s="34"/>
      <c r="IU435"/>
    </row>
    <row r="436" spans="2:255" s="10" customFormat="1" ht="14.25">
      <c r="B436" s="12"/>
      <c r="C436" s="12"/>
      <c r="D436" s="13"/>
      <c r="E436" s="14"/>
      <c r="F436" s="15"/>
      <c r="G436" s="16"/>
      <c r="H436" s="17"/>
      <c r="I436" s="18"/>
      <c r="J436" s="19"/>
      <c r="K436" s="20"/>
      <c r="L436" s="21"/>
      <c r="M436" s="212"/>
      <c r="N436" s="213"/>
      <c r="O436" s="24"/>
      <c r="P436" s="24"/>
      <c r="Q436" s="218"/>
      <c r="R436" s="26"/>
      <c r="S436" s="27"/>
      <c r="T436" s="27"/>
      <c r="U436" s="28"/>
      <c r="V436" s="29"/>
      <c r="W436" s="30"/>
      <c r="X436" s="31"/>
      <c r="Y436" s="32"/>
      <c r="Z436" s="33"/>
      <c r="AA436" s="33"/>
      <c r="AB436" s="34"/>
      <c r="IU436"/>
    </row>
    <row r="437" spans="2:255" s="10" customFormat="1" ht="14.25">
      <c r="B437" s="12"/>
      <c r="C437" s="12"/>
      <c r="D437" s="13"/>
      <c r="E437" s="14"/>
      <c r="F437" s="15"/>
      <c r="G437" s="16"/>
      <c r="H437" s="17"/>
      <c r="I437" s="18"/>
      <c r="J437" s="19"/>
      <c r="K437" s="20"/>
      <c r="L437" s="21"/>
      <c r="M437" s="212"/>
      <c r="N437" s="213"/>
      <c r="O437" s="24"/>
      <c r="P437" s="24"/>
      <c r="Q437" s="218"/>
      <c r="R437" s="26"/>
      <c r="S437" s="27"/>
      <c r="T437" s="27"/>
      <c r="U437" s="28"/>
      <c r="V437" s="29"/>
      <c r="W437" s="30"/>
      <c r="X437" s="31"/>
      <c r="Y437" s="32"/>
      <c r="Z437" s="33"/>
      <c r="AA437" s="33"/>
      <c r="AB437" s="34"/>
      <c r="IU437"/>
    </row>
    <row r="438" spans="2:255" s="10" customFormat="1" ht="14.25">
      <c r="B438" s="12"/>
      <c r="C438" s="12"/>
      <c r="D438" s="13"/>
      <c r="E438" s="14"/>
      <c r="F438" s="15"/>
      <c r="G438" s="16"/>
      <c r="H438" s="17"/>
      <c r="I438" s="18"/>
      <c r="J438" s="19"/>
      <c r="K438" s="20"/>
      <c r="L438" s="21"/>
      <c r="M438" s="212"/>
      <c r="N438" s="213"/>
      <c r="O438" s="214"/>
      <c r="P438" s="214"/>
      <c r="Q438" s="217"/>
      <c r="R438" s="26"/>
      <c r="S438" s="27"/>
      <c r="T438" s="27"/>
      <c r="U438" s="28"/>
      <c r="V438" s="29"/>
      <c r="W438" s="30"/>
      <c r="X438" s="31"/>
      <c r="Y438" s="32"/>
      <c r="Z438" s="33"/>
      <c r="AA438" s="33"/>
      <c r="AB438" s="34"/>
      <c r="IU438"/>
    </row>
    <row r="439" spans="2:255" s="10" customFormat="1" ht="14.25">
      <c r="B439" s="12"/>
      <c r="C439" s="12"/>
      <c r="D439" s="13"/>
      <c r="E439" s="14"/>
      <c r="F439" s="15"/>
      <c r="G439" s="16"/>
      <c r="H439" s="17"/>
      <c r="I439" s="18"/>
      <c r="J439" s="19"/>
      <c r="K439" s="20"/>
      <c r="L439" s="21"/>
      <c r="M439" s="212"/>
      <c r="N439" s="213"/>
      <c r="O439" s="214"/>
      <c r="P439" s="214"/>
      <c r="Q439" s="218"/>
      <c r="R439" s="26"/>
      <c r="S439" s="27"/>
      <c r="T439" s="27"/>
      <c r="U439" s="28"/>
      <c r="V439" s="29"/>
      <c r="W439" s="30"/>
      <c r="X439" s="31"/>
      <c r="Y439" s="32"/>
      <c r="Z439" s="33"/>
      <c r="AA439" s="33"/>
      <c r="AB439" s="34"/>
      <c r="IU439"/>
    </row>
    <row r="440" spans="2:255" s="10" customFormat="1" ht="14.25">
      <c r="B440" s="12"/>
      <c r="C440" s="12"/>
      <c r="D440" s="13"/>
      <c r="E440" s="14"/>
      <c r="F440" s="15"/>
      <c r="G440" s="16"/>
      <c r="H440" s="17"/>
      <c r="I440" s="18"/>
      <c r="J440" s="19"/>
      <c r="K440" s="20"/>
      <c r="L440" s="21"/>
      <c r="M440" s="212"/>
      <c r="N440" s="213"/>
      <c r="O440" s="24"/>
      <c r="P440" s="24"/>
      <c r="Q440" s="218"/>
      <c r="R440" s="26"/>
      <c r="S440" s="27"/>
      <c r="T440" s="27"/>
      <c r="U440" s="28"/>
      <c r="V440" s="29"/>
      <c r="W440" s="30"/>
      <c r="X440" s="31"/>
      <c r="Y440" s="32"/>
      <c r="Z440" s="33"/>
      <c r="AA440" s="33"/>
      <c r="AB440" s="34"/>
      <c r="IU440"/>
    </row>
    <row r="441" spans="2:255" s="10" customFormat="1" ht="14.25">
      <c r="B441" s="12"/>
      <c r="C441" s="12"/>
      <c r="D441" s="13"/>
      <c r="E441" s="14"/>
      <c r="F441" s="15"/>
      <c r="G441" s="16"/>
      <c r="H441" s="17"/>
      <c r="I441" s="18"/>
      <c r="J441" s="19"/>
      <c r="K441" s="20"/>
      <c r="L441" s="21"/>
      <c r="M441" s="212"/>
      <c r="N441" s="213"/>
      <c r="O441" s="24"/>
      <c r="P441" s="24"/>
      <c r="Q441" s="218"/>
      <c r="R441" s="26"/>
      <c r="S441" s="27"/>
      <c r="T441" s="27"/>
      <c r="U441" s="28"/>
      <c r="V441" s="29"/>
      <c r="W441" s="30"/>
      <c r="X441" s="31"/>
      <c r="Y441" s="32"/>
      <c r="Z441" s="33"/>
      <c r="AA441" s="33"/>
      <c r="AB441" s="34"/>
      <c r="IU441"/>
    </row>
    <row r="442" spans="2:255" s="10" customFormat="1" ht="14.25">
      <c r="B442" s="12"/>
      <c r="C442" s="12"/>
      <c r="D442" s="13"/>
      <c r="E442" s="14"/>
      <c r="F442" s="15"/>
      <c r="G442" s="16"/>
      <c r="H442" s="17"/>
      <c r="I442" s="18"/>
      <c r="J442" s="19"/>
      <c r="K442" s="20"/>
      <c r="L442" s="21"/>
      <c r="M442" s="22"/>
      <c r="N442" s="23"/>
      <c r="O442" s="214"/>
      <c r="P442" s="214"/>
      <c r="Q442" s="217"/>
      <c r="R442" s="26"/>
      <c r="S442" s="27"/>
      <c r="T442" s="27"/>
      <c r="U442" s="28"/>
      <c r="V442" s="29"/>
      <c r="W442" s="30"/>
      <c r="X442" s="31"/>
      <c r="Y442" s="32"/>
      <c r="Z442" s="33"/>
      <c r="AA442" s="33"/>
      <c r="AB442" s="34"/>
      <c r="IU442"/>
    </row>
    <row r="443" spans="2:255" s="10" customFormat="1" ht="14.25">
      <c r="B443" s="12"/>
      <c r="C443" s="12"/>
      <c r="D443" s="13"/>
      <c r="E443" s="14"/>
      <c r="F443" s="15"/>
      <c r="G443" s="16"/>
      <c r="H443" s="17"/>
      <c r="I443" s="18"/>
      <c r="J443" s="19"/>
      <c r="K443" s="20"/>
      <c r="L443" s="21"/>
      <c r="M443" s="22"/>
      <c r="N443" s="23"/>
      <c r="O443" s="24"/>
      <c r="P443" s="24"/>
      <c r="Q443" s="218"/>
      <c r="R443" s="26"/>
      <c r="S443" s="27"/>
      <c r="T443" s="27"/>
      <c r="U443" s="28"/>
      <c r="V443" s="29"/>
      <c r="W443" s="30"/>
      <c r="X443" s="31"/>
      <c r="Y443" s="32"/>
      <c r="Z443" s="33"/>
      <c r="AA443" s="33"/>
      <c r="AB443" s="34"/>
      <c r="IU443"/>
    </row>
    <row r="444" spans="2:255" s="10" customFormat="1" ht="14.25">
      <c r="B444" s="12"/>
      <c r="C444" s="12"/>
      <c r="D444" s="13"/>
      <c r="E444" s="14"/>
      <c r="F444" s="15"/>
      <c r="G444" s="16"/>
      <c r="H444" s="17"/>
      <c r="I444" s="18"/>
      <c r="J444" s="19"/>
      <c r="K444" s="20"/>
      <c r="L444" s="21"/>
      <c r="M444" s="22"/>
      <c r="N444" s="23"/>
      <c r="O444" s="214"/>
      <c r="P444" s="214"/>
      <c r="Q444" s="218"/>
      <c r="R444" s="26"/>
      <c r="S444" s="27"/>
      <c r="T444" s="27"/>
      <c r="U444" s="28"/>
      <c r="V444" s="29"/>
      <c r="W444" s="30"/>
      <c r="X444" s="31"/>
      <c r="Y444" s="32"/>
      <c r="Z444" s="33"/>
      <c r="AA444" s="33"/>
      <c r="AB444" s="34"/>
      <c r="IU444"/>
    </row>
    <row r="445" spans="2:255" s="10" customFormat="1" ht="14.25">
      <c r="B445" s="12"/>
      <c r="C445" s="12"/>
      <c r="D445" s="13"/>
      <c r="E445" s="14"/>
      <c r="F445" s="15"/>
      <c r="G445" s="16"/>
      <c r="H445" s="17"/>
      <c r="I445" s="18"/>
      <c r="J445" s="19"/>
      <c r="K445" s="20"/>
      <c r="L445" s="21"/>
      <c r="M445" s="22"/>
      <c r="N445" s="23"/>
      <c r="O445" s="214"/>
      <c r="P445" s="214"/>
      <c r="Q445" s="218"/>
      <c r="R445" s="26"/>
      <c r="S445" s="27"/>
      <c r="T445" s="27"/>
      <c r="U445" s="28"/>
      <c r="V445" s="29"/>
      <c r="W445" s="30"/>
      <c r="X445" s="31"/>
      <c r="Y445" s="32"/>
      <c r="Z445" s="33"/>
      <c r="AA445" s="33"/>
      <c r="AB445" s="34"/>
      <c r="IU445"/>
    </row>
    <row r="446" spans="2:255" s="10" customFormat="1" ht="14.25">
      <c r="B446" s="12"/>
      <c r="C446" s="12"/>
      <c r="D446" s="13"/>
      <c r="E446" s="14"/>
      <c r="F446" s="15"/>
      <c r="G446" s="16"/>
      <c r="H446" s="17"/>
      <c r="I446" s="18"/>
      <c r="J446" s="19"/>
      <c r="K446" s="20"/>
      <c r="L446" s="21"/>
      <c r="M446" s="22"/>
      <c r="N446" s="23"/>
      <c r="O446" s="214"/>
      <c r="P446" s="214"/>
      <c r="Q446" s="217"/>
      <c r="R446" s="26"/>
      <c r="S446" s="27"/>
      <c r="T446" s="27"/>
      <c r="U446" s="28"/>
      <c r="V446" s="29"/>
      <c r="W446" s="30"/>
      <c r="X446" s="31"/>
      <c r="Y446" s="32"/>
      <c r="Z446" s="33"/>
      <c r="AA446" s="33"/>
      <c r="AB446" s="34"/>
      <c r="IU446"/>
    </row>
    <row r="447" spans="2:255" s="10" customFormat="1" ht="14.25">
      <c r="B447" s="12"/>
      <c r="C447" s="12"/>
      <c r="D447" s="13"/>
      <c r="E447" s="14"/>
      <c r="F447" s="15"/>
      <c r="G447" s="16"/>
      <c r="H447" s="17"/>
      <c r="I447" s="18"/>
      <c r="J447" s="19"/>
      <c r="K447" s="20"/>
      <c r="L447" s="21"/>
      <c r="M447" s="22"/>
      <c r="N447" s="23"/>
      <c r="O447" s="24"/>
      <c r="P447" s="24"/>
      <c r="Q447" s="218"/>
      <c r="R447" s="26"/>
      <c r="S447" s="27"/>
      <c r="T447" s="27"/>
      <c r="U447" s="28"/>
      <c r="V447" s="29"/>
      <c r="W447" s="30"/>
      <c r="X447" s="31"/>
      <c r="Y447" s="32"/>
      <c r="Z447" s="33"/>
      <c r="AA447" s="33"/>
      <c r="AB447" s="34"/>
      <c r="IU447"/>
    </row>
    <row r="448" spans="2:255" s="10" customFormat="1" ht="14.25">
      <c r="B448" s="12"/>
      <c r="C448" s="12"/>
      <c r="D448" s="13"/>
      <c r="E448" s="14"/>
      <c r="F448" s="15"/>
      <c r="G448" s="16"/>
      <c r="H448" s="17"/>
      <c r="I448" s="18"/>
      <c r="J448" s="19"/>
      <c r="K448" s="20"/>
      <c r="L448" s="21"/>
      <c r="M448" s="22"/>
      <c r="N448" s="23"/>
      <c r="O448" s="24"/>
      <c r="P448" s="24"/>
      <c r="Q448" s="218"/>
      <c r="R448" s="26"/>
      <c r="S448" s="27"/>
      <c r="T448" s="27"/>
      <c r="U448" s="28"/>
      <c r="V448" s="29"/>
      <c r="W448" s="30"/>
      <c r="X448" s="31"/>
      <c r="Y448" s="32"/>
      <c r="Z448" s="33"/>
      <c r="AA448" s="33"/>
      <c r="AB448" s="34"/>
      <c r="IU448"/>
    </row>
    <row r="449" spans="2:255" s="10" customFormat="1" ht="14.25">
      <c r="B449" s="12"/>
      <c r="C449" s="12"/>
      <c r="D449" s="13"/>
      <c r="E449" s="14"/>
      <c r="F449" s="15"/>
      <c r="G449" s="16"/>
      <c r="H449" s="17"/>
      <c r="I449" s="18"/>
      <c r="J449" s="19"/>
      <c r="K449" s="20"/>
      <c r="L449" s="21"/>
      <c r="M449" s="22"/>
      <c r="N449" s="23"/>
      <c r="O449" s="24"/>
      <c r="P449" s="24"/>
      <c r="Q449" s="218"/>
      <c r="R449" s="26"/>
      <c r="S449" s="27"/>
      <c r="T449" s="27"/>
      <c r="U449" s="28"/>
      <c r="V449" s="29"/>
      <c r="W449" s="30"/>
      <c r="X449" s="31"/>
      <c r="Y449" s="32"/>
      <c r="Z449" s="33"/>
      <c r="AA449" s="33"/>
      <c r="AB449" s="34"/>
      <c r="IU449"/>
    </row>
    <row r="450" spans="2:255" s="10" customFormat="1" ht="14.25">
      <c r="B450" s="12"/>
      <c r="C450" s="12"/>
      <c r="D450" s="13"/>
      <c r="E450" s="14"/>
      <c r="F450" s="15"/>
      <c r="G450" s="16"/>
      <c r="H450" s="17"/>
      <c r="I450" s="18"/>
      <c r="J450" s="19"/>
      <c r="K450" s="20"/>
      <c r="L450" s="21"/>
      <c r="M450" s="22"/>
      <c r="N450" s="23"/>
      <c r="O450" s="24"/>
      <c r="P450" s="24"/>
      <c r="Q450" s="217"/>
      <c r="R450" s="26"/>
      <c r="S450" s="27"/>
      <c r="T450" s="27"/>
      <c r="U450" s="28"/>
      <c r="V450" s="29"/>
      <c r="W450" s="30"/>
      <c r="X450" s="31"/>
      <c r="Y450" s="32"/>
      <c r="Z450" s="33"/>
      <c r="AA450" s="33"/>
      <c r="AB450" s="34"/>
      <c r="IU450"/>
    </row>
    <row r="451" spans="2:255" s="10" customFormat="1" ht="14.25">
      <c r="B451" s="12"/>
      <c r="C451" s="12"/>
      <c r="D451" s="13"/>
      <c r="E451" s="14"/>
      <c r="F451" s="15"/>
      <c r="G451" s="16"/>
      <c r="H451" s="17"/>
      <c r="I451" s="18"/>
      <c r="J451" s="19"/>
      <c r="K451" s="20"/>
      <c r="L451" s="21"/>
      <c r="M451" s="22"/>
      <c r="N451" s="23"/>
      <c r="O451" s="24"/>
      <c r="P451" s="24"/>
      <c r="Q451" s="218"/>
      <c r="R451" s="26"/>
      <c r="S451" s="27"/>
      <c r="T451" s="27"/>
      <c r="U451" s="28"/>
      <c r="V451" s="29"/>
      <c r="W451" s="30"/>
      <c r="X451" s="31"/>
      <c r="Y451" s="32"/>
      <c r="Z451" s="33"/>
      <c r="AA451" s="33"/>
      <c r="AB451" s="34"/>
      <c r="IU451"/>
    </row>
    <row r="452" spans="2:255" s="10" customFormat="1" ht="14.25">
      <c r="B452" s="12"/>
      <c r="C452" s="12"/>
      <c r="D452" s="13"/>
      <c r="E452" s="14"/>
      <c r="F452" s="15"/>
      <c r="G452" s="16"/>
      <c r="H452" s="17"/>
      <c r="I452" s="18"/>
      <c r="J452" s="19"/>
      <c r="K452" s="20"/>
      <c r="L452" s="21"/>
      <c r="M452" s="22"/>
      <c r="N452" s="23"/>
      <c r="O452" s="24"/>
      <c r="P452" s="24"/>
      <c r="Q452" s="218"/>
      <c r="R452" s="26"/>
      <c r="S452" s="27"/>
      <c r="T452" s="27"/>
      <c r="U452" s="28"/>
      <c r="V452" s="29"/>
      <c r="W452" s="30"/>
      <c r="X452" s="31"/>
      <c r="Y452" s="32"/>
      <c r="Z452" s="33"/>
      <c r="AA452" s="33"/>
      <c r="AB452" s="34"/>
      <c r="IU452"/>
    </row>
    <row r="453" spans="2:255" s="10" customFormat="1" ht="14.25">
      <c r="B453" s="12"/>
      <c r="C453" s="12"/>
      <c r="D453" s="13"/>
      <c r="E453" s="14"/>
      <c r="F453" s="15"/>
      <c r="G453" s="16"/>
      <c r="H453" s="17"/>
      <c r="I453" s="18"/>
      <c r="J453" s="19"/>
      <c r="K453" s="20"/>
      <c r="L453" s="21"/>
      <c r="M453" s="22"/>
      <c r="N453" s="23"/>
      <c r="O453" s="24"/>
      <c r="P453" s="24"/>
      <c r="Q453" s="217"/>
      <c r="R453" s="26"/>
      <c r="S453" s="27"/>
      <c r="T453" s="27"/>
      <c r="U453" s="28"/>
      <c r="V453" s="29"/>
      <c r="W453" s="30"/>
      <c r="X453" s="31"/>
      <c r="Y453" s="32"/>
      <c r="Z453" s="33"/>
      <c r="AA453" s="33"/>
      <c r="AB453" s="34"/>
      <c r="IU453"/>
    </row>
    <row r="454" spans="2:255" s="10" customFormat="1" ht="14.25">
      <c r="B454" s="12"/>
      <c r="C454" s="12"/>
      <c r="D454" s="13"/>
      <c r="E454" s="14"/>
      <c r="F454" s="15"/>
      <c r="G454" s="16"/>
      <c r="H454" s="17"/>
      <c r="I454" s="18"/>
      <c r="J454" s="19"/>
      <c r="K454" s="20"/>
      <c r="L454" s="21"/>
      <c r="M454" s="22"/>
      <c r="N454" s="23"/>
      <c r="O454" s="24"/>
      <c r="P454" s="24"/>
      <c r="Q454" s="218"/>
      <c r="R454" s="26"/>
      <c r="S454" s="27"/>
      <c r="T454" s="27"/>
      <c r="U454" s="28"/>
      <c r="V454" s="29"/>
      <c r="W454" s="30"/>
      <c r="X454" s="31"/>
      <c r="Y454" s="32"/>
      <c r="Z454" s="33"/>
      <c r="AA454" s="33"/>
      <c r="AB454" s="34"/>
      <c r="IU454"/>
    </row>
    <row r="455" spans="2:255" s="10" customFormat="1" ht="14.25">
      <c r="B455" s="12"/>
      <c r="C455" s="12"/>
      <c r="D455" s="13"/>
      <c r="E455" s="14"/>
      <c r="F455" s="15"/>
      <c r="G455" s="16"/>
      <c r="H455" s="17"/>
      <c r="I455" s="18"/>
      <c r="J455" s="19"/>
      <c r="K455" s="20"/>
      <c r="L455" s="21"/>
      <c r="M455" s="22"/>
      <c r="N455" s="23"/>
      <c r="O455" s="24"/>
      <c r="P455" s="24"/>
      <c r="Q455" s="218"/>
      <c r="R455" s="26"/>
      <c r="S455" s="27"/>
      <c r="T455" s="27"/>
      <c r="U455" s="28"/>
      <c r="V455" s="29"/>
      <c r="W455" s="30"/>
      <c r="X455" s="31"/>
      <c r="Y455" s="32"/>
      <c r="Z455" s="33"/>
      <c r="AA455" s="33"/>
      <c r="AB455" s="34"/>
      <c r="IU455"/>
    </row>
    <row r="456" spans="2:255" s="10" customFormat="1" ht="14.25">
      <c r="B456" s="12"/>
      <c r="C456" s="12"/>
      <c r="D456" s="13"/>
      <c r="E456" s="14"/>
      <c r="F456" s="15"/>
      <c r="G456" s="16"/>
      <c r="H456" s="17"/>
      <c r="I456" s="18"/>
      <c r="J456" s="19"/>
      <c r="K456" s="20"/>
      <c r="L456" s="21"/>
      <c r="M456" s="22"/>
      <c r="N456" s="23"/>
      <c r="O456" s="24"/>
      <c r="P456" s="24"/>
      <c r="Q456" s="218"/>
      <c r="R456" s="26"/>
      <c r="S456" s="27"/>
      <c r="T456" s="27"/>
      <c r="U456" s="28"/>
      <c r="V456" s="29"/>
      <c r="W456" s="30"/>
      <c r="X456" s="31"/>
      <c r="Y456" s="32"/>
      <c r="Z456" s="33"/>
      <c r="AA456" s="33"/>
      <c r="AB456" s="34"/>
      <c r="IU456"/>
    </row>
    <row r="457" spans="2:255" s="10" customFormat="1" ht="14.25">
      <c r="B457" s="12"/>
      <c r="C457" s="12"/>
      <c r="D457" s="13"/>
      <c r="E457" s="14"/>
      <c r="F457" s="15"/>
      <c r="G457" s="16"/>
      <c r="H457" s="17"/>
      <c r="I457" s="18"/>
      <c r="J457" s="19"/>
      <c r="K457" s="20"/>
      <c r="L457" s="21"/>
      <c r="M457" s="22"/>
      <c r="N457" s="23"/>
      <c r="O457" s="24"/>
      <c r="P457" s="24"/>
      <c r="Q457" s="217"/>
      <c r="R457" s="26"/>
      <c r="S457" s="27"/>
      <c r="T457" s="27"/>
      <c r="U457" s="28"/>
      <c r="V457" s="29"/>
      <c r="W457" s="30"/>
      <c r="X457" s="31"/>
      <c r="Y457" s="32"/>
      <c r="Z457" s="33"/>
      <c r="AA457" s="33"/>
      <c r="AB457" s="34"/>
      <c r="IU457"/>
    </row>
    <row r="458" spans="2:255" s="10" customFormat="1" ht="14.25">
      <c r="B458" s="12"/>
      <c r="C458" s="12"/>
      <c r="D458" s="13"/>
      <c r="E458" s="14"/>
      <c r="F458" s="15"/>
      <c r="G458" s="16"/>
      <c r="H458" s="17"/>
      <c r="I458" s="18"/>
      <c r="J458" s="19"/>
      <c r="K458" s="20"/>
      <c r="L458" s="21"/>
      <c r="M458" s="22"/>
      <c r="N458" s="23"/>
      <c r="O458" s="24"/>
      <c r="P458" s="24"/>
      <c r="Q458" s="218"/>
      <c r="R458" s="26"/>
      <c r="S458" s="27"/>
      <c r="T458" s="27"/>
      <c r="U458" s="28"/>
      <c r="V458" s="29"/>
      <c r="W458" s="30"/>
      <c r="X458" s="31"/>
      <c r="Y458" s="32"/>
      <c r="Z458" s="33"/>
      <c r="AA458" s="33"/>
      <c r="AB458" s="34"/>
      <c r="IU458"/>
    </row>
    <row r="459" spans="2:255" s="10" customFormat="1" ht="14.25">
      <c r="B459" s="12"/>
      <c r="C459" s="12"/>
      <c r="D459" s="13"/>
      <c r="E459" s="14"/>
      <c r="F459" s="15"/>
      <c r="G459" s="16"/>
      <c r="H459" s="17"/>
      <c r="I459" s="18"/>
      <c r="J459" s="19"/>
      <c r="K459" s="20"/>
      <c r="L459" s="21"/>
      <c r="M459" s="22"/>
      <c r="N459" s="23"/>
      <c r="O459" s="24"/>
      <c r="P459" s="24"/>
      <c r="Q459" s="218"/>
      <c r="R459" s="26"/>
      <c r="S459" s="27"/>
      <c r="T459" s="27"/>
      <c r="U459" s="28"/>
      <c r="V459" s="29"/>
      <c r="W459" s="30"/>
      <c r="X459" s="31"/>
      <c r="Y459" s="32"/>
      <c r="Z459" s="33"/>
      <c r="AA459" s="33"/>
      <c r="AB459" s="34"/>
      <c r="IU459"/>
    </row>
    <row r="460" spans="2:255" s="10" customFormat="1" ht="14.25">
      <c r="B460" s="12"/>
      <c r="C460" s="12"/>
      <c r="D460" s="13"/>
      <c r="E460" s="14"/>
      <c r="F460" s="15"/>
      <c r="G460" s="16"/>
      <c r="H460" s="17"/>
      <c r="I460" s="18"/>
      <c r="J460" s="19"/>
      <c r="K460" s="20"/>
      <c r="L460" s="21"/>
      <c r="M460" s="22"/>
      <c r="N460" s="23"/>
      <c r="O460" s="24"/>
      <c r="P460" s="24"/>
      <c r="Q460" s="218"/>
      <c r="R460" s="26"/>
      <c r="S460" s="27"/>
      <c r="T460" s="27"/>
      <c r="U460" s="28"/>
      <c r="V460" s="29"/>
      <c r="W460" s="30"/>
      <c r="X460" s="31"/>
      <c r="Y460" s="32"/>
      <c r="Z460" s="33"/>
      <c r="AA460" s="33"/>
      <c r="AB460" s="34"/>
      <c r="IU460"/>
    </row>
    <row r="461" spans="2:255" s="10" customFormat="1" ht="14.25">
      <c r="B461" s="12"/>
      <c r="C461" s="12"/>
      <c r="D461" s="13"/>
      <c r="E461" s="14"/>
      <c r="F461" s="15"/>
      <c r="G461" s="16"/>
      <c r="H461" s="17"/>
      <c r="I461" s="18"/>
      <c r="J461" s="19"/>
      <c r="K461" s="20"/>
      <c r="L461" s="21"/>
      <c r="M461" s="22"/>
      <c r="N461" s="23"/>
      <c r="O461" s="24"/>
      <c r="P461" s="24"/>
      <c r="Q461" s="217"/>
      <c r="R461" s="26"/>
      <c r="S461" s="27"/>
      <c r="T461" s="27"/>
      <c r="U461" s="28"/>
      <c r="V461" s="29"/>
      <c r="W461" s="30"/>
      <c r="X461" s="31"/>
      <c r="Y461" s="32"/>
      <c r="Z461" s="33"/>
      <c r="AA461" s="33"/>
      <c r="AB461" s="34"/>
      <c r="IU461"/>
    </row>
    <row r="462" spans="2:255" s="10" customFormat="1" ht="14.25">
      <c r="B462" s="12"/>
      <c r="C462" s="12"/>
      <c r="D462" s="13"/>
      <c r="E462" s="14"/>
      <c r="F462" s="15"/>
      <c r="G462" s="16"/>
      <c r="H462" s="17"/>
      <c r="I462" s="18"/>
      <c r="J462" s="19"/>
      <c r="K462" s="20"/>
      <c r="L462" s="21"/>
      <c r="M462" s="22"/>
      <c r="N462" s="23"/>
      <c r="O462" s="24"/>
      <c r="P462" s="24"/>
      <c r="Q462" s="218"/>
      <c r="R462" s="26"/>
      <c r="S462" s="27"/>
      <c r="T462" s="27"/>
      <c r="U462" s="28"/>
      <c r="V462" s="29"/>
      <c r="W462" s="30"/>
      <c r="X462" s="31"/>
      <c r="Y462" s="32"/>
      <c r="Z462" s="33"/>
      <c r="AA462" s="33"/>
      <c r="AB462" s="34"/>
      <c r="IU462"/>
    </row>
    <row r="463" spans="2:255" s="10" customFormat="1" ht="14.25">
      <c r="B463" s="12"/>
      <c r="C463" s="12"/>
      <c r="D463" s="13"/>
      <c r="E463" s="14"/>
      <c r="F463" s="15"/>
      <c r="G463" s="16"/>
      <c r="H463" s="17"/>
      <c r="I463" s="18"/>
      <c r="J463" s="19"/>
      <c r="K463" s="20"/>
      <c r="L463" s="21"/>
      <c r="M463" s="22"/>
      <c r="N463" s="23"/>
      <c r="O463" s="24"/>
      <c r="P463" s="24"/>
      <c r="Q463" s="218"/>
      <c r="R463" s="26"/>
      <c r="S463" s="27"/>
      <c r="T463" s="27"/>
      <c r="U463" s="28"/>
      <c r="V463" s="29"/>
      <c r="W463" s="30"/>
      <c r="X463" s="31"/>
      <c r="Y463" s="32"/>
      <c r="Z463" s="33"/>
      <c r="AA463" s="33"/>
      <c r="AB463" s="34"/>
      <c r="IU463"/>
    </row>
    <row r="464" spans="2:255" s="10" customFormat="1" ht="14.25">
      <c r="B464" s="12"/>
      <c r="C464" s="12"/>
      <c r="D464" s="13"/>
      <c r="E464" s="14"/>
      <c r="F464" s="15"/>
      <c r="G464" s="16"/>
      <c r="H464" s="17"/>
      <c r="I464" s="18"/>
      <c r="J464" s="19"/>
      <c r="K464" s="20"/>
      <c r="L464" s="21"/>
      <c r="M464" s="22"/>
      <c r="N464" s="23"/>
      <c r="O464" s="24"/>
      <c r="P464" s="24"/>
      <c r="Q464" s="218"/>
      <c r="R464" s="26"/>
      <c r="S464" s="27"/>
      <c r="T464" s="27"/>
      <c r="U464" s="28"/>
      <c r="V464" s="29"/>
      <c r="W464" s="30"/>
      <c r="X464" s="31"/>
      <c r="Y464" s="32"/>
      <c r="Z464" s="33"/>
      <c r="AA464" s="33"/>
      <c r="AB464" s="34"/>
      <c r="IU464"/>
    </row>
    <row r="465" spans="2:255" s="10" customFormat="1" ht="14.25">
      <c r="B465" s="12"/>
      <c r="C465" s="12"/>
      <c r="D465" s="13"/>
      <c r="E465" s="14"/>
      <c r="F465" s="15"/>
      <c r="G465" s="16"/>
      <c r="H465" s="17"/>
      <c r="I465" s="18"/>
      <c r="J465" s="19"/>
      <c r="K465" s="20"/>
      <c r="L465" s="21"/>
      <c r="M465" s="22"/>
      <c r="N465" s="23"/>
      <c r="O465" s="24"/>
      <c r="P465" s="24"/>
      <c r="Q465" s="217"/>
      <c r="R465" s="26"/>
      <c r="S465" s="27"/>
      <c r="T465" s="27"/>
      <c r="U465" s="28"/>
      <c r="V465" s="29"/>
      <c r="W465" s="30"/>
      <c r="X465" s="31"/>
      <c r="Y465" s="32"/>
      <c r="Z465" s="33"/>
      <c r="AA465" s="33"/>
      <c r="AB465" s="34"/>
      <c r="IU465"/>
    </row>
    <row r="466" spans="2:255" s="10" customFormat="1" ht="14.25">
      <c r="B466" s="12"/>
      <c r="C466" s="12"/>
      <c r="D466" s="13"/>
      <c r="E466" s="14"/>
      <c r="F466" s="15"/>
      <c r="G466" s="16"/>
      <c r="H466" s="17"/>
      <c r="I466" s="18"/>
      <c r="J466" s="19"/>
      <c r="K466" s="20"/>
      <c r="L466" s="21"/>
      <c r="M466" s="22"/>
      <c r="N466" s="23"/>
      <c r="O466" s="24"/>
      <c r="P466" s="24"/>
      <c r="Q466" s="218"/>
      <c r="R466" s="26"/>
      <c r="S466" s="27"/>
      <c r="T466" s="27"/>
      <c r="U466" s="28"/>
      <c r="V466" s="29"/>
      <c r="W466" s="30"/>
      <c r="X466" s="31"/>
      <c r="Y466" s="32"/>
      <c r="Z466" s="33"/>
      <c r="AA466" s="33"/>
      <c r="AB466" s="34"/>
      <c r="IU466"/>
    </row>
    <row r="467" spans="2:255" s="10" customFormat="1" ht="14.25">
      <c r="B467" s="12"/>
      <c r="C467" s="12"/>
      <c r="D467" s="13"/>
      <c r="E467" s="14"/>
      <c r="F467" s="15"/>
      <c r="G467" s="16"/>
      <c r="H467" s="17"/>
      <c r="I467" s="18"/>
      <c r="J467" s="19"/>
      <c r="K467" s="20"/>
      <c r="L467" s="21"/>
      <c r="M467" s="22"/>
      <c r="N467" s="23"/>
      <c r="O467" s="24"/>
      <c r="P467" s="24"/>
      <c r="Q467" s="218"/>
      <c r="R467" s="26"/>
      <c r="S467" s="27"/>
      <c r="T467" s="27"/>
      <c r="U467" s="28"/>
      <c r="V467" s="29"/>
      <c r="W467" s="30"/>
      <c r="X467" s="31"/>
      <c r="Y467" s="32"/>
      <c r="Z467" s="33"/>
      <c r="AA467" s="33"/>
      <c r="AB467" s="34"/>
      <c r="IU467"/>
    </row>
    <row r="468" spans="2:255" s="10" customFormat="1" ht="14.25">
      <c r="B468" s="12"/>
      <c r="C468" s="12"/>
      <c r="D468" s="13"/>
      <c r="E468" s="14"/>
      <c r="F468" s="15"/>
      <c r="G468" s="16"/>
      <c r="H468" s="17"/>
      <c r="I468" s="18"/>
      <c r="J468" s="19"/>
      <c r="K468" s="20"/>
      <c r="L468" s="21"/>
      <c r="M468" s="22"/>
      <c r="N468" s="23"/>
      <c r="O468" s="24"/>
      <c r="P468" s="24"/>
      <c r="Q468" s="218"/>
      <c r="R468" s="26"/>
      <c r="S468" s="27"/>
      <c r="T468" s="27"/>
      <c r="U468" s="28"/>
      <c r="V468" s="29"/>
      <c r="W468" s="30"/>
      <c r="X468" s="31"/>
      <c r="Y468" s="32"/>
      <c r="Z468" s="33"/>
      <c r="AA468" s="33"/>
      <c r="AB468" s="34"/>
      <c r="IU468"/>
    </row>
    <row r="469" spans="2:255" s="10" customFormat="1" ht="14.25">
      <c r="B469" s="12"/>
      <c r="C469" s="12"/>
      <c r="D469" s="13"/>
      <c r="E469" s="14"/>
      <c r="F469" s="15"/>
      <c r="G469" s="16"/>
      <c r="H469" s="17"/>
      <c r="I469" s="18"/>
      <c r="J469" s="19"/>
      <c r="K469" s="20"/>
      <c r="L469" s="21"/>
      <c r="M469" s="22"/>
      <c r="N469" s="23"/>
      <c r="O469" s="24"/>
      <c r="P469" s="24"/>
      <c r="Q469" s="217"/>
      <c r="R469" s="26"/>
      <c r="S469" s="27"/>
      <c r="T469" s="27"/>
      <c r="U469" s="28"/>
      <c r="V469" s="29"/>
      <c r="W469" s="30"/>
      <c r="X469" s="31"/>
      <c r="Y469" s="32"/>
      <c r="Z469" s="33"/>
      <c r="AA469" s="33"/>
      <c r="AB469" s="34"/>
      <c r="IU469"/>
    </row>
    <row r="470" spans="2:255" s="10" customFormat="1" ht="14.25">
      <c r="B470" s="12"/>
      <c r="C470" s="12"/>
      <c r="D470" s="13"/>
      <c r="E470" s="14"/>
      <c r="F470" s="15"/>
      <c r="G470" s="16"/>
      <c r="H470" s="17"/>
      <c r="I470" s="18"/>
      <c r="J470" s="19"/>
      <c r="K470" s="20"/>
      <c r="L470" s="21"/>
      <c r="M470" s="22"/>
      <c r="N470" s="23"/>
      <c r="O470" s="24"/>
      <c r="P470" s="24"/>
      <c r="Q470" s="218"/>
      <c r="R470" s="26"/>
      <c r="S470" s="27"/>
      <c r="T470" s="27"/>
      <c r="U470" s="28"/>
      <c r="V470" s="29"/>
      <c r="W470" s="30"/>
      <c r="X470" s="31"/>
      <c r="Y470" s="32"/>
      <c r="Z470" s="33"/>
      <c r="AA470" s="33"/>
      <c r="AB470" s="34"/>
      <c r="IU470"/>
    </row>
    <row r="471" spans="2:255" s="10" customFormat="1" ht="14.25">
      <c r="B471" s="12"/>
      <c r="C471" s="12"/>
      <c r="D471" s="13"/>
      <c r="E471" s="14"/>
      <c r="F471" s="15"/>
      <c r="G471" s="16"/>
      <c r="H471" s="17"/>
      <c r="I471" s="18"/>
      <c r="J471" s="19"/>
      <c r="K471" s="20"/>
      <c r="L471" s="21"/>
      <c r="M471" s="22"/>
      <c r="N471" s="23"/>
      <c r="O471" s="24"/>
      <c r="P471" s="24"/>
      <c r="Q471" s="218"/>
      <c r="R471" s="26"/>
      <c r="S471" s="27"/>
      <c r="T471" s="27"/>
      <c r="U471" s="28"/>
      <c r="V471" s="29"/>
      <c r="W471" s="30"/>
      <c r="X471" s="31"/>
      <c r="Y471" s="32"/>
      <c r="Z471" s="33"/>
      <c r="AA471" s="33"/>
      <c r="AB471" s="34"/>
      <c r="IU471"/>
    </row>
    <row r="472" spans="2:255" s="10" customFormat="1" ht="14.25">
      <c r="B472" s="12"/>
      <c r="C472" s="12"/>
      <c r="D472" s="13"/>
      <c r="E472" s="14"/>
      <c r="F472" s="15"/>
      <c r="G472" s="16"/>
      <c r="H472" s="17"/>
      <c r="I472" s="18"/>
      <c r="J472" s="19"/>
      <c r="K472" s="20"/>
      <c r="L472" s="21"/>
      <c r="M472" s="22"/>
      <c r="N472" s="23"/>
      <c r="O472" s="24"/>
      <c r="P472" s="24"/>
      <c r="Q472" s="217"/>
      <c r="R472" s="26"/>
      <c r="S472" s="27"/>
      <c r="T472" s="27"/>
      <c r="U472" s="28"/>
      <c r="V472" s="29"/>
      <c r="W472" s="30"/>
      <c r="X472" s="31"/>
      <c r="Y472" s="32"/>
      <c r="Z472" s="33"/>
      <c r="AA472" s="33"/>
      <c r="AB472" s="34"/>
      <c r="IU472"/>
    </row>
    <row r="473" spans="2:255" s="10" customFormat="1" ht="14.25">
      <c r="B473" s="12"/>
      <c r="C473" s="12"/>
      <c r="D473" s="13"/>
      <c r="E473" s="14"/>
      <c r="F473" s="15"/>
      <c r="G473" s="16"/>
      <c r="H473" s="17"/>
      <c r="I473" s="18"/>
      <c r="J473" s="19"/>
      <c r="K473" s="20"/>
      <c r="L473" s="21"/>
      <c r="M473" s="22"/>
      <c r="N473" s="23"/>
      <c r="O473" s="24"/>
      <c r="P473" s="24"/>
      <c r="Q473" s="218"/>
      <c r="R473" s="26"/>
      <c r="S473" s="27"/>
      <c r="T473" s="27"/>
      <c r="U473" s="28"/>
      <c r="V473" s="29"/>
      <c r="W473" s="30"/>
      <c r="X473" s="31"/>
      <c r="Y473" s="32"/>
      <c r="Z473" s="33"/>
      <c r="AA473" s="33"/>
      <c r="AB473" s="34"/>
      <c r="IU473"/>
    </row>
    <row r="474" spans="2:255" s="10" customFormat="1" ht="14.25">
      <c r="B474" s="12"/>
      <c r="C474" s="12"/>
      <c r="D474" s="13"/>
      <c r="E474" s="14"/>
      <c r="F474" s="15"/>
      <c r="G474" s="16"/>
      <c r="H474" s="17"/>
      <c r="I474" s="18"/>
      <c r="J474" s="19"/>
      <c r="K474" s="20"/>
      <c r="L474" s="21"/>
      <c r="M474" s="22"/>
      <c r="N474" s="23"/>
      <c r="O474" s="24"/>
      <c r="P474" s="24"/>
      <c r="Q474" s="218"/>
      <c r="R474" s="26"/>
      <c r="S474" s="27"/>
      <c r="T474" s="27"/>
      <c r="U474" s="28"/>
      <c r="V474" s="29"/>
      <c r="W474" s="30"/>
      <c r="X474" s="31"/>
      <c r="Y474" s="32"/>
      <c r="Z474" s="33"/>
      <c r="AA474" s="33"/>
      <c r="AB474" s="34"/>
      <c r="IU474"/>
    </row>
    <row r="475" spans="2:255" s="10" customFormat="1" ht="14.25">
      <c r="B475" s="12"/>
      <c r="C475" s="12"/>
      <c r="D475" s="13"/>
      <c r="E475" s="14"/>
      <c r="F475" s="15"/>
      <c r="G475" s="16"/>
      <c r="H475" s="17"/>
      <c r="I475" s="18"/>
      <c r="J475" s="19"/>
      <c r="K475" s="20"/>
      <c r="L475" s="21"/>
      <c r="M475" s="22"/>
      <c r="N475" s="23"/>
      <c r="O475" s="24"/>
      <c r="P475" s="24"/>
      <c r="Q475" s="218"/>
      <c r="R475" s="26"/>
      <c r="S475" s="27"/>
      <c r="T475" s="27"/>
      <c r="U475" s="28"/>
      <c r="V475" s="29"/>
      <c r="W475" s="30"/>
      <c r="X475" s="31"/>
      <c r="Y475" s="32"/>
      <c r="Z475" s="33"/>
      <c r="AA475" s="33"/>
      <c r="AB475" s="34"/>
      <c r="IU475"/>
    </row>
    <row r="476" spans="2:255" s="10" customFormat="1" ht="14.25">
      <c r="B476" s="12"/>
      <c r="C476" s="12"/>
      <c r="D476" s="13"/>
      <c r="E476" s="14"/>
      <c r="F476" s="15"/>
      <c r="G476" s="16"/>
      <c r="H476" s="17"/>
      <c r="I476" s="18"/>
      <c r="J476" s="19"/>
      <c r="K476" s="20"/>
      <c r="L476" s="21"/>
      <c r="M476" s="22"/>
      <c r="N476" s="23"/>
      <c r="O476" s="24"/>
      <c r="P476" s="24"/>
      <c r="Q476" s="217"/>
      <c r="R476" s="26"/>
      <c r="S476" s="27"/>
      <c r="T476" s="27"/>
      <c r="U476" s="28"/>
      <c r="V476" s="29"/>
      <c r="W476" s="30"/>
      <c r="X476" s="31"/>
      <c r="Y476" s="32"/>
      <c r="Z476" s="33"/>
      <c r="AA476" s="33"/>
      <c r="AB476" s="34"/>
      <c r="IU476"/>
    </row>
    <row r="477" spans="2:255" s="10" customFormat="1" ht="14.25">
      <c r="B477" s="12"/>
      <c r="C477" s="12"/>
      <c r="D477" s="13"/>
      <c r="E477" s="14"/>
      <c r="F477" s="15"/>
      <c r="G477" s="16"/>
      <c r="H477" s="17"/>
      <c r="I477" s="18"/>
      <c r="J477" s="19"/>
      <c r="K477" s="20"/>
      <c r="L477" s="21"/>
      <c r="M477" s="22"/>
      <c r="N477" s="23"/>
      <c r="O477" s="24"/>
      <c r="P477" s="24"/>
      <c r="Q477" s="218"/>
      <c r="R477" s="26"/>
      <c r="S477" s="27"/>
      <c r="T477" s="27"/>
      <c r="U477" s="28"/>
      <c r="V477" s="29"/>
      <c r="W477" s="30"/>
      <c r="X477" s="31"/>
      <c r="Y477" s="32"/>
      <c r="Z477" s="33"/>
      <c r="AA477" s="33"/>
      <c r="AB477" s="34"/>
      <c r="IU477"/>
    </row>
    <row r="478" spans="2:255" s="10" customFormat="1" ht="14.25">
      <c r="B478" s="12"/>
      <c r="C478" s="12"/>
      <c r="D478" s="13"/>
      <c r="E478" s="14"/>
      <c r="F478" s="15"/>
      <c r="G478" s="16"/>
      <c r="H478" s="17"/>
      <c r="I478" s="18"/>
      <c r="J478" s="19"/>
      <c r="K478" s="20"/>
      <c r="L478" s="21"/>
      <c r="M478" s="22"/>
      <c r="N478" s="23"/>
      <c r="O478" s="24"/>
      <c r="P478" s="24"/>
      <c r="Q478" s="218"/>
      <c r="R478" s="26"/>
      <c r="S478" s="27"/>
      <c r="T478" s="27"/>
      <c r="U478" s="28"/>
      <c r="V478" s="29"/>
      <c r="W478" s="30"/>
      <c r="X478" s="31"/>
      <c r="Y478" s="32"/>
      <c r="Z478" s="33"/>
      <c r="AA478" s="33"/>
      <c r="AB478" s="34"/>
      <c r="IU478"/>
    </row>
    <row r="479" spans="2:255" s="10" customFormat="1" ht="14.25">
      <c r="B479" s="12"/>
      <c r="C479" s="12"/>
      <c r="D479" s="13"/>
      <c r="E479" s="14"/>
      <c r="F479" s="15"/>
      <c r="G479" s="16"/>
      <c r="H479" s="17"/>
      <c r="I479" s="18"/>
      <c r="J479" s="19"/>
      <c r="K479" s="20"/>
      <c r="L479" s="21"/>
      <c r="M479" s="22"/>
      <c r="N479" s="23"/>
      <c r="O479" s="24"/>
      <c r="P479" s="24"/>
      <c r="Q479" s="218"/>
      <c r="R479" s="26"/>
      <c r="S479" s="27"/>
      <c r="T479" s="27"/>
      <c r="U479" s="28"/>
      <c r="V479" s="29"/>
      <c r="W479" s="30"/>
      <c r="X479" s="31"/>
      <c r="Y479" s="32"/>
      <c r="Z479" s="33"/>
      <c r="AA479" s="33"/>
      <c r="AB479" s="34"/>
      <c r="IU479"/>
    </row>
    <row r="480" spans="2:255" s="10" customFormat="1" ht="14.25">
      <c r="B480" s="12"/>
      <c r="C480" s="12"/>
      <c r="D480" s="13"/>
      <c r="E480" s="14"/>
      <c r="F480" s="15"/>
      <c r="G480" s="16"/>
      <c r="H480" s="17"/>
      <c r="I480" s="18"/>
      <c r="J480" s="19"/>
      <c r="K480" s="20"/>
      <c r="L480" s="21"/>
      <c r="M480" s="22"/>
      <c r="N480" s="23"/>
      <c r="O480" s="24"/>
      <c r="P480" s="24"/>
      <c r="Q480" s="217"/>
      <c r="R480" s="26"/>
      <c r="S480" s="27"/>
      <c r="T480" s="27"/>
      <c r="U480" s="28"/>
      <c r="V480" s="29"/>
      <c r="W480" s="30"/>
      <c r="X480" s="31"/>
      <c r="Y480" s="32"/>
      <c r="Z480" s="33"/>
      <c r="AA480" s="33"/>
      <c r="AB480" s="34"/>
      <c r="IU480"/>
    </row>
    <row r="481" spans="2:255" s="10" customFormat="1" ht="14.25">
      <c r="B481" s="12"/>
      <c r="C481" s="12"/>
      <c r="D481" s="13"/>
      <c r="E481" s="14"/>
      <c r="F481" s="15"/>
      <c r="G481" s="16"/>
      <c r="H481" s="17"/>
      <c r="I481" s="18"/>
      <c r="J481" s="19"/>
      <c r="K481" s="20"/>
      <c r="L481" s="21"/>
      <c r="M481" s="22"/>
      <c r="N481" s="23"/>
      <c r="O481" s="24"/>
      <c r="P481" s="24"/>
      <c r="Q481" s="217"/>
      <c r="R481" s="26"/>
      <c r="S481" s="27"/>
      <c r="T481" s="27"/>
      <c r="U481" s="28"/>
      <c r="V481" s="29"/>
      <c r="W481" s="30"/>
      <c r="X481" s="31"/>
      <c r="Y481" s="32"/>
      <c r="Z481" s="33"/>
      <c r="AA481" s="33"/>
      <c r="AB481" s="34"/>
      <c r="IU481"/>
    </row>
    <row r="482" spans="2:255" s="10" customFormat="1" ht="14.25">
      <c r="B482" s="12"/>
      <c r="C482" s="12"/>
      <c r="D482" s="13"/>
      <c r="E482" s="14"/>
      <c r="F482" s="15"/>
      <c r="G482" s="16"/>
      <c r="H482" s="17"/>
      <c r="I482" s="18"/>
      <c r="J482" s="19"/>
      <c r="K482" s="20"/>
      <c r="L482" s="21"/>
      <c r="M482" s="22"/>
      <c r="N482" s="23"/>
      <c r="O482" s="24"/>
      <c r="P482" s="24"/>
      <c r="Q482" s="218"/>
      <c r="R482" s="26"/>
      <c r="S482" s="27"/>
      <c r="T482" s="27"/>
      <c r="U482" s="28"/>
      <c r="V482" s="29"/>
      <c r="W482" s="30"/>
      <c r="X482" s="31"/>
      <c r="Y482" s="32"/>
      <c r="Z482" s="33"/>
      <c r="AA482" s="33"/>
      <c r="AB482" s="34"/>
      <c r="IU482"/>
    </row>
    <row r="483" spans="2:255" s="10" customFormat="1" ht="14.25">
      <c r="B483" s="12"/>
      <c r="C483" s="12"/>
      <c r="D483" s="13"/>
      <c r="E483" s="14"/>
      <c r="F483" s="15"/>
      <c r="G483" s="16"/>
      <c r="H483" s="17"/>
      <c r="I483" s="18"/>
      <c r="J483" s="19"/>
      <c r="K483" s="20"/>
      <c r="L483" s="21"/>
      <c r="M483" s="22"/>
      <c r="N483" s="23"/>
      <c r="O483" s="24"/>
      <c r="P483" s="24"/>
      <c r="Q483" s="218"/>
      <c r="R483" s="26"/>
      <c r="S483" s="27"/>
      <c r="T483" s="27"/>
      <c r="U483" s="28"/>
      <c r="V483" s="29"/>
      <c r="W483" s="30"/>
      <c r="X483" s="31"/>
      <c r="Y483" s="32"/>
      <c r="Z483" s="33"/>
      <c r="AA483" s="33"/>
      <c r="AB483" s="34"/>
      <c r="IU483"/>
    </row>
    <row r="484" spans="2:255" s="10" customFormat="1" ht="14.25">
      <c r="B484" s="12"/>
      <c r="C484" s="12"/>
      <c r="D484" s="13"/>
      <c r="E484" s="14"/>
      <c r="F484" s="15"/>
      <c r="G484" s="16"/>
      <c r="H484" s="17"/>
      <c r="I484" s="18"/>
      <c r="J484" s="19"/>
      <c r="K484" s="20"/>
      <c r="L484" s="21"/>
      <c r="M484" s="22"/>
      <c r="N484" s="23"/>
      <c r="O484" s="24"/>
      <c r="P484" s="24"/>
      <c r="Q484" s="217"/>
      <c r="R484" s="26"/>
      <c r="S484" s="27"/>
      <c r="T484" s="27"/>
      <c r="U484" s="28"/>
      <c r="V484" s="29"/>
      <c r="W484" s="30"/>
      <c r="X484" s="31"/>
      <c r="Y484" s="32"/>
      <c r="Z484" s="33"/>
      <c r="AA484" s="33"/>
      <c r="AB484" s="34"/>
      <c r="IU484"/>
    </row>
    <row r="485" spans="2:255" s="10" customFormat="1" ht="14.25">
      <c r="B485" s="12"/>
      <c r="C485" s="12"/>
      <c r="D485" s="13"/>
      <c r="E485" s="14"/>
      <c r="F485" s="15"/>
      <c r="G485" s="16"/>
      <c r="H485" s="17"/>
      <c r="I485" s="18"/>
      <c r="J485" s="19"/>
      <c r="K485" s="20"/>
      <c r="L485" s="21"/>
      <c r="M485" s="22"/>
      <c r="N485" s="23"/>
      <c r="O485" s="24"/>
      <c r="P485" s="24"/>
      <c r="Q485" s="217"/>
      <c r="R485" s="26"/>
      <c r="S485" s="27"/>
      <c r="T485" s="27"/>
      <c r="U485" s="28"/>
      <c r="V485" s="29"/>
      <c r="W485" s="30"/>
      <c r="X485" s="31"/>
      <c r="Y485" s="32"/>
      <c r="Z485" s="33"/>
      <c r="AA485" s="33"/>
      <c r="AB485" s="34"/>
      <c r="IU485"/>
    </row>
    <row r="486" spans="2:255" s="10" customFormat="1" ht="14.25">
      <c r="B486" s="12"/>
      <c r="C486" s="12"/>
      <c r="D486" s="13"/>
      <c r="E486" s="14"/>
      <c r="F486" s="15"/>
      <c r="G486" s="16"/>
      <c r="H486" s="17"/>
      <c r="I486" s="18"/>
      <c r="J486" s="19"/>
      <c r="K486" s="20"/>
      <c r="L486" s="21"/>
      <c r="M486" s="22"/>
      <c r="N486" s="23"/>
      <c r="O486" s="24"/>
      <c r="P486" s="24"/>
      <c r="Q486" s="218"/>
      <c r="R486" s="26"/>
      <c r="S486" s="27"/>
      <c r="T486" s="27"/>
      <c r="U486" s="28"/>
      <c r="V486" s="29"/>
      <c r="W486" s="30"/>
      <c r="X486" s="31"/>
      <c r="Y486" s="32"/>
      <c r="Z486" s="33"/>
      <c r="AA486" s="33"/>
      <c r="AB486" s="34"/>
      <c r="IU486"/>
    </row>
    <row r="487" spans="2:255" s="10" customFormat="1" ht="14.25">
      <c r="B487" s="12"/>
      <c r="C487" s="12"/>
      <c r="D487" s="13"/>
      <c r="E487" s="14"/>
      <c r="F487" s="15"/>
      <c r="G487" s="16"/>
      <c r="H487" s="17"/>
      <c r="I487" s="18"/>
      <c r="J487" s="19"/>
      <c r="K487" s="20"/>
      <c r="L487" s="21"/>
      <c r="M487" s="22"/>
      <c r="N487" s="23"/>
      <c r="O487" s="24"/>
      <c r="P487" s="24"/>
      <c r="Q487" s="218"/>
      <c r="R487" s="26"/>
      <c r="S487" s="27"/>
      <c r="T487" s="27"/>
      <c r="U487" s="28"/>
      <c r="V487" s="29"/>
      <c r="W487" s="30"/>
      <c r="X487" s="31"/>
      <c r="Y487" s="32"/>
      <c r="Z487" s="33"/>
      <c r="AA487" s="33"/>
      <c r="AB487" s="34"/>
      <c r="IU487"/>
    </row>
    <row r="488" spans="2:255" s="10" customFormat="1" ht="14.25">
      <c r="B488" s="12"/>
      <c r="C488" s="12"/>
      <c r="D488" s="13"/>
      <c r="E488" s="14"/>
      <c r="F488" s="15"/>
      <c r="G488" s="16"/>
      <c r="H488" s="17"/>
      <c r="I488" s="18"/>
      <c r="J488" s="19"/>
      <c r="K488" s="20"/>
      <c r="L488" s="21"/>
      <c r="M488" s="22"/>
      <c r="N488" s="23"/>
      <c r="O488" s="24"/>
      <c r="P488" s="24"/>
      <c r="Q488" s="217"/>
      <c r="R488" s="26"/>
      <c r="S488" s="27"/>
      <c r="T488" s="27"/>
      <c r="U488" s="28"/>
      <c r="V488" s="29"/>
      <c r="W488" s="30"/>
      <c r="X488" s="31"/>
      <c r="Y488" s="32"/>
      <c r="Z488" s="33"/>
      <c r="AA488" s="33"/>
      <c r="AB488" s="34"/>
      <c r="IU488"/>
    </row>
    <row r="489" spans="2:255" s="10" customFormat="1" ht="14.25">
      <c r="B489" s="12"/>
      <c r="C489" s="12"/>
      <c r="D489" s="13"/>
      <c r="E489" s="14"/>
      <c r="F489" s="15"/>
      <c r="G489" s="16"/>
      <c r="H489" s="17"/>
      <c r="I489" s="18"/>
      <c r="J489" s="19"/>
      <c r="K489" s="20"/>
      <c r="L489" s="21"/>
      <c r="M489" s="22"/>
      <c r="N489" s="23"/>
      <c r="O489" s="24"/>
      <c r="P489" s="24"/>
      <c r="Q489" s="218"/>
      <c r="R489" s="26"/>
      <c r="S489" s="27"/>
      <c r="T489" s="27"/>
      <c r="U489" s="28"/>
      <c r="V489" s="29"/>
      <c r="W489" s="30"/>
      <c r="X489" s="31"/>
      <c r="Y489" s="32"/>
      <c r="Z489" s="33"/>
      <c r="AA489" s="33"/>
      <c r="AB489" s="34"/>
      <c r="IU489"/>
    </row>
    <row r="490" spans="2:255" s="10" customFormat="1" ht="14.25">
      <c r="B490" s="12"/>
      <c r="C490" s="12"/>
      <c r="D490" s="13"/>
      <c r="E490" s="14"/>
      <c r="F490" s="15"/>
      <c r="G490" s="16"/>
      <c r="H490" s="17"/>
      <c r="I490" s="18"/>
      <c r="J490" s="19"/>
      <c r="K490" s="20"/>
      <c r="L490" s="21"/>
      <c r="M490" s="22"/>
      <c r="N490" s="23"/>
      <c r="O490" s="24"/>
      <c r="P490" s="24"/>
      <c r="Q490" s="217"/>
      <c r="R490" s="26"/>
      <c r="S490" s="27"/>
      <c r="T490" s="27"/>
      <c r="U490" s="28"/>
      <c r="V490" s="29"/>
      <c r="W490" s="30"/>
      <c r="X490" s="31"/>
      <c r="Y490" s="32"/>
      <c r="Z490" s="33"/>
      <c r="AA490" s="33"/>
      <c r="AB490" s="34"/>
      <c r="IU490"/>
    </row>
    <row r="491" spans="2:255" s="10" customFormat="1" ht="14.25">
      <c r="B491" s="12"/>
      <c r="C491" s="12"/>
      <c r="D491" s="13"/>
      <c r="E491" s="14"/>
      <c r="F491" s="15"/>
      <c r="G491" s="16"/>
      <c r="H491" s="17"/>
      <c r="I491" s="18"/>
      <c r="J491" s="19"/>
      <c r="K491" s="20"/>
      <c r="L491" s="21"/>
      <c r="M491" s="22"/>
      <c r="N491" s="23"/>
      <c r="O491" s="24"/>
      <c r="P491" s="24"/>
      <c r="Q491" s="217"/>
      <c r="R491" s="26"/>
      <c r="S491" s="27"/>
      <c r="T491" s="27"/>
      <c r="U491" s="28"/>
      <c r="V491" s="29"/>
      <c r="W491" s="30"/>
      <c r="X491" s="31"/>
      <c r="Y491" s="32"/>
      <c r="Z491" s="33"/>
      <c r="AA491" s="33"/>
      <c r="AB491" s="34"/>
      <c r="IU491"/>
    </row>
    <row r="492" spans="2:255" s="10" customFormat="1" ht="14.25">
      <c r="B492" s="12"/>
      <c r="C492" s="12"/>
      <c r="D492" s="13"/>
      <c r="E492" s="14"/>
      <c r="F492" s="15"/>
      <c r="G492" s="16"/>
      <c r="H492" s="17"/>
      <c r="I492" s="18"/>
      <c r="J492" s="19"/>
      <c r="K492" s="20"/>
      <c r="L492" s="21"/>
      <c r="M492" s="22"/>
      <c r="N492" s="23"/>
      <c r="O492" s="24"/>
      <c r="P492" s="24"/>
      <c r="Q492" s="217"/>
      <c r="R492" s="26"/>
      <c r="S492" s="27"/>
      <c r="T492" s="27"/>
      <c r="U492" s="28"/>
      <c r="V492" s="29"/>
      <c r="W492" s="30"/>
      <c r="X492" s="31"/>
      <c r="Y492" s="32"/>
      <c r="Z492" s="33"/>
      <c r="AA492" s="33"/>
      <c r="AB492" s="34"/>
      <c r="IU492"/>
    </row>
    <row r="493" spans="2:255" s="10" customFormat="1" ht="14.25">
      <c r="B493" s="12"/>
      <c r="C493" s="12"/>
      <c r="D493" s="13"/>
      <c r="E493" s="14"/>
      <c r="F493" s="15"/>
      <c r="G493" s="16"/>
      <c r="H493" s="17"/>
      <c r="I493" s="18"/>
      <c r="J493" s="19"/>
      <c r="K493" s="20"/>
      <c r="L493" s="21"/>
      <c r="M493" s="22"/>
      <c r="N493" s="23"/>
      <c r="O493" s="24"/>
      <c r="P493" s="24"/>
      <c r="Q493" s="218"/>
      <c r="R493" s="26"/>
      <c r="S493" s="27"/>
      <c r="T493" s="27"/>
      <c r="U493" s="28"/>
      <c r="V493" s="29"/>
      <c r="W493" s="30"/>
      <c r="X493" s="31"/>
      <c r="Y493" s="32"/>
      <c r="Z493" s="33"/>
      <c r="AA493" s="33"/>
      <c r="AB493" s="34"/>
      <c r="IU493"/>
    </row>
    <row r="494" spans="2:255" s="10" customFormat="1" ht="14.25">
      <c r="B494" s="12"/>
      <c r="C494" s="12"/>
      <c r="D494" s="13"/>
      <c r="E494" s="14"/>
      <c r="F494" s="15"/>
      <c r="G494" s="16"/>
      <c r="H494" s="17"/>
      <c r="I494" s="18"/>
      <c r="J494" s="19"/>
      <c r="K494" s="20"/>
      <c r="L494" s="21"/>
      <c r="M494" s="22"/>
      <c r="N494" s="23"/>
      <c r="O494" s="24"/>
      <c r="P494" s="24"/>
      <c r="Q494" s="218"/>
      <c r="R494" s="26"/>
      <c r="S494" s="27"/>
      <c r="T494" s="27"/>
      <c r="U494" s="28"/>
      <c r="V494" s="29"/>
      <c r="W494" s="30"/>
      <c r="X494" s="31"/>
      <c r="Y494" s="32"/>
      <c r="Z494" s="33"/>
      <c r="AA494" s="33"/>
      <c r="AB494" s="34"/>
      <c r="IU494"/>
    </row>
    <row r="495" spans="2:255" s="10" customFormat="1" ht="14.25">
      <c r="B495" s="12"/>
      <c r="C495" s="12"/>
      <c r="D495" s="13"/>
      <c r="E495" s="14"/>
      <c r="F495" s="15"/>
      <c r="G495" s="16"/>
      <c r="H495" s="17"/>
      <c r="I495" s="18"/>
      <c r="J495" s="19"/>
      <c r="K495" s="20"/>
      <c r="L495" s="21"/>
      <c r="M495" s="22"/>
      <c r="N495" s="23"/>
      <c r="O495" s="24"/>
      <c r="P495" s="24"/>
      <c r="Q495" s="25"/>
      <c r="R495" s="26"/>
      <c r="S495" s="27"/>
      <c r="T495" s="27"/>
      <c r="U495" s="28"/>
      <c r="V495" s="29"/>
      <c r="W495" s="30"/>
      <c r="X495" s="31"/>
      <c r="Y495" s="32"/>
      <c r="Z495" s="33"/>
      <c r="AA495" s="33"/>
      <c r="AB495" s="34"/>
      <c r="IU495"/>
    </row>
    <row r="496" spans="2:255" s="10" customFormat="1" ht="14.25">
      <c r="B496" s="12"/>
      <c r="C496" s="12"/>
      <c r="D496" s="13"/>
      <c r="E496" s="14"/>
      <c r="F496" s="15"/>
      <c r="G496" s="16"/>
      <c r="H496" s="17"/>
      <c r="I496" s="18"/>
      <c r="J496" s="19"/>
      <c r="K496" s="20"/>
      <c r="L496" s="21"/>
      <c r="M496" s="22"/>
      <c r="N496" s="23"/>
      <c r="O496" s="24"/>
      <c r="P496" s="24"/>
      <c r="Q496" s="25"/>
      <c r="R496" s="26"/>
      <c r="S496" s="27"/>
      <c r="T496" s="27"/>
      <c r="U496" s="28"/>
      <c r="V496" s="29"/>
      <c r="W496" s="30"/>
      <c r="X496" s="31"/>
      <c r="Y496" s="32"/>
      <c r="Z496" s="33"/>
      <c r="AA496" s="33"/>
      <c r="AB496" s="34"/>
      <c r="IU496"/>
    </row>
    <row r="497" spans="2:255" s="10" customFormat="1" ht="14.25">
      <c r="B497" s="12"/>
      <c r="C497" s="12"/>
      <c r="D497" s="13"/>
      <c r="E497" s="14"/>
      <c r="F497" s="15"/>
      <c r="G497" s="16"/>
      <c r="H497" s="17"/>
      <c r="I497" s="18"/>
      <c r="J497" s="19"/>
      <c r="K497" s="20"/>
      <c r="L497" s="21"/>
      <c r="M497" s="22"/>
      <c r="N497" s="23"/>
      <c r="O497" s="24"/>
      <c r="P497" s="24"/>
      <c r="Q497" s="25"/>
      <c r="R497" s="26"/>
      <c r="S497" s="27"/>
      <c r="T497" s="27"/>
      <c r="U497" s="28"/>
      <c r="V497" s="29"/>
      <c r="W497" s="30"/>
      <c r="X497" s="31"/>
      <c r="Y497" s="32"/>
      <c r="Z497" s="33"/>
      <c r="AA497" s="33"/>
      <c r="AB497" s="34"/>
      <c r="IU497"/>
    </row>
    <row r="498" spans="2:255" s="10" customFormat="1" ht="14.25">
      <c r="B498" s="12"/>
      <c r="C498" s="12"/>
      <c r="D498" s="13"/>
      <c r="E498" s="14"/>
      <c r="F498" s="15"/>
      <c r="G498" s="16"/>
      <c r="H498" s="17"/>
      <c r="I498" s="18"/>
      <c r="J498" s="19"/>
      <c r="K498" s="20"/>
      <c r="L498" s="21"/>
      <c r="M498" s="22"/>
      <c r="N498" s="23"/>
      <c r="O498" s="24"/>
      <c r="P498" s="24"/>
      <c r="Q498" s="25"/>
      <c r="R498" s="26"/>
      <c r="S498" s="27"/>
      <c r="T498" s="27"/>
      <c r="U498" s="28"/>
      <c r="V498" s="29"/>
      <c r="W498" s="30"/>
      <c r="X498" s="31"/>
      <c r="Y498" s="32"/>
      <c r="Z498" s="33"/>
      <c r="AA498" s="33"/>
      <c r="AB498" s="34"/>
      <c r="IU498"/>
    </row>
    <row r="499" spans="2:255" s="10" customFormat="1" ht="14.25">
      <c r="B499" s="12"/>
      <c r="C499" s="12"/>
      <c r="D499" s="13"/>
      <c r="E499" s="14"/>
      <c r="F499" s="15"/>
      <c r="G499" s="16"/>
      <c r="H499" s="17"/>
      <c r="I499" s="18"/>
      <c r="J499" s="19"/>
      <c r="K499" s="20"/>
      <c r="L499" s="21"/>
      <c r="M499" s="22"/>
      <c r="N499" s="23"/>
      <c r="O499" s="24"/>
      <c r="P499" s="24"/>
      <c r="Q499" s="25"/>
      <c r="R499" s="26"/>
      <c r="S499" s="27"/>
      <c r="T499" s="27"/>
      <c r="U499" s="28"/>
      <c r="V499" s="29"/>
      <c r="W499" s="30"/>
      <c r="X499" s="31"/>
      <c r="Y499" s="32"/>
      <c r="Z499" s="33"/>
      <c r="AA499" s="33"/>
      <c r="AB499" s="34"/>
      <c r="IU499"/>
    </row>
    <row r="500" spans="2:255" s="10" customFormat="1" ht="14.25">
      <c r="B500" s="12"/>
      <c r="C500" s="12"/>
      <c r="D500" s="13"/>
      <c r="E500" s="14"/>
      <c r="F500" s="15"/>
      <c r="G500" s="16"/>
      <c r="H500" s="17"/>
      <c r="I500" s="18"/>
      <c r="J500" s="19"/>
      <c r="K500" s="20"/>
      <c r="L500" s="21"/>
      <c r="M500" s="22"/>
      <c r="N500" s="23"/>
      <c r="O500" s="24"/>
      <c r="P500" s="24"/>
      <c r="Q500" s="25"/>
      <c r="R500" s="26"/>
      <c r="S500" s="27"/>
      <c r="T500" s="27"/>
      <c r="U500" s="28"/>
      <c r="V500" s="29"/>
      <c r="W500" s="30"/>
      <c r="X500" s="31"/>
      <c r="Y500" s="32"/>
      <c r="Z500" s="33"/>
      <c r="AA500" s="33"/>
      <c r="AB500" s="34"/>
      <c r="IU500"/>
    </row>
    <row r="501" spans="2:255" s="10" customFormat="1" ht="14.25">
      <c r="B501" s="12"/>
      <c r="C501" s="12"/>
      <c r="D501" s="13"/>
      <c r="E501" s="14"/>
      <c r="F501" s="15"/>
      <c r="G501" s="16"/>
      <c r="H501" s="17"/>
      <c r="I501" s="18"/>
      <c r="J501" s="19"/>
      <c r="K501" s="20"/>
      <c r="L501" s="21"/>
      <c r="M501" s="22"/>
      <c r="N501" s="23"/>
      <c r="O501" s="24"/>
      <c r="P501" s="24"/>
      <c r="Q501" s="25"/>
      <c r="R501" s="26"/>
      <c r="S501" s="27"/>
      <c r="T501" s="27"/>
      <c r="U501" s="28"/>
      <c r="V501" s="29"/>
      <c r="W501" s="30"/>
      <c r="X501" s="31"/>
      <c r="Y501" s="32"/>
      <c r="Z501" s="33"/>
      <c r="AA501" s="33"/>
      <c r="AB501" s="34"/>
      <c r="IU501"/>
    </row>
    <row r="502" spans="2:255" s="10" customFormat="1" ht="14.25">
      <c r="B502" s="12"/>
      <c r="C502" s="12"/>
      <c r="D502" s="13"/>
      <c r="E502" s="14"/>
      <c r="F502" s="15"/>
      <c r="G502" s="16"/>
      <c r="H502" s="17"/>
      <c r="I502" s="18"/>
      <c r="J502" s="19"/>
      <c r="K502" s="20"/>
      <c r="L502" s="21"/>
      <c r="M502" s="22"/>
      <c r="N502" s="23"/>
      <c r="O502" s="24"/>
      <c r="P502" s="24"/>
      <c r="Q502" s="157"/>
      <c r="R502" s="26"/>
      <c r="S502" s="27"/>
      <c r="T502" s="27"/>
      <c r="U502" s="28"/>
      <c r="V502" s="29"/>
      <c r="W502" s="30"/>
      <c r="X502" s="31"/>
      <c r="Y502" s="32"/>
      <c r="Z502" s="33"/>
      <c r="AA502" s="33"/>
      <c r="AB502" s="34"/>
      <c r="IU502"/>
    </row>
    <row r="503" spans="2:255" s="10" customFormat="1" ht="14.25">
      <c r="B503" s="12"/>
      <c r="C503" s="12"/>
      <c r="D503" s="13"/>
      <c r="E503" s="14"/>
      <c r="F503" s="15"/>
      <c r="G503" s="16"/>
      <c r="H503" s="17"/>
      <c r="I503" s="18"/>
      <c r="J503" s="19"/>
      <c r="K503" s="20"/>
      <c r="L503" s="21"/>
      <c r="M503" s="22"/>
      <c r="N503" s="23"/>
      <c r="O503" s="24"/>
      <c r="P503" s="24"/>
      <c r="Q503" s="157"/>
      <c r="R503" s="26"/>
      <c r="S503" s="27"/>
      <c r="T503" s="27"/>
      <c r="U503" s="28"/>
      <c r="V503" s="29"/>
      <c r="W503" s="30"/>
      <c r="X503" s="31"/>
      <c r="Y503" s="32"/>
      <c r="Z503" s="33"/>
      <c r="AA503" s="33"/>
      <c r="AB503" s="34"/>
      <c r="IU503"/>
    </row>
    <row r="504" spans="2:255" s="10" customFormat="1" ht="14.25">
      <c r="B504" s="12"/>
      <c r="C504" s="12"/>
      <c r="D504" s="13"/>
      <c r="E504" s="14"/>
      <c r="F504" s="15"/>
      <c r="G504" s="16"/>
      <c r="H504" s="17"/>
      <c r="I504" s="18"/>
      <c r="J504" s="19"/>
      <c r="K504" s="20"/>
      <c r="L504" s="21"/>
      <c r="M504" s="22"/>
      <c r="N504" s="23"/>
      <c r="O504" s="24"/>
      <c r="P504" s="24"/>
      <c r="Q504" s="157"/>
      <c r="R504" s="26"/>
      <c r="S504" s="27"/>
      <c r="T504" s="27"/>
      <c r="U504" s="28"/>
      <c r="V504" s="29"/>
      <c r="W504" s="30"/>
      <c r="X504" s="31"/>
      <c r="Y504" s="32"/>
      <c r="Z504" s="33"/>
      <c r="AA504" s="33"/>
      <c r="AB504" s="34"/>
      <c r="IU504"/>
    </row>
    <row r="505" spans="2:255" s="10" customFormat="1" ht="14.25">
      <c r="B505" s="12"/>
      <c r="C505" s="12"/>
      <c r="D505" s="13"/>
      <c r="E505" s="14"/>
      <c r="F505" s="15"/>
      <c r="G505" s="16"/>
      <c r="H505" s="17"/>
      <c r="I505" s="18"/>
      <c r="J505" s="19"/>
      <c r="K505" s="20"/>
      <c r="L505" s="21"/>
      <c r="M505" s="22"/>
      <c r="N505" s="23"/>
      <c r="O505" s="24"/>
      <c r="P505" s="24"/>
      <c r="Q505" s="157"/>
      <c r="R505" s="26"/>
      <c r="S505" s="27"/>
      <c r="T505" s="27"/>
      <c r="U505" s="28"/>
      <c r="V505" s="29"/>
      <c r="W505" s="30"/>
      <c r="X505" s="31"/>
      <c r="Y505" s="32"/>
      <c r="Z505" s="33"/>
      <c r="AA505" s="33"/>
      <c r="AB505" s="34"/>
      <c r="IU505"/>
    </row>
    <row r="506" spans="2:255" s="10" customFormat="1" ht="14.25">
      <c r="B506" s="12"/>
      <c r="C506" s="12"/>
      <c r="D506" s="13"/>
      <c r="E506" s="14"/>
      <c r="F506" s="15"/>
      <c r="G506" s="16"/>
      <c r="H506" s="17"/>
      <c r="I506" s="18"/>
      <c r="J506" s="19"/>
      <c r="K506" s="20"/>
      <c r="L506" s="21"/>
      <c r="M506" s="22"/>
      <c r="N506" s="23"/>
      <c r="O506" s="24"/>
      <c r="P506" s="24"/>
      <c r="Q506" s="157"/>
      <c r="R506" s="26"/>
      <c r="S506" s="27"/>
      <c r="T506" s="27"/>
      <c r="U506" s="28"/>
      <c r="V506" s="29"/>
      <c r="W506" s="30"/>
      <c r="X506" s="31"/>
      <c r="Y506" s="32"/>
      <c r="Z506" s="33"/>
      <c r="AA506" s="33"/>
      <c r="AB506" s="34"/>
      <c r="IU506"/>
    </row>
    <row r="507" spans="2:255" s="10" customFormat="1" ht="14.25">
      <c r="B507" s="12"/>
      <c r="C507" s="12"/>
      <c r="D507" s="13"/>
      <c r="E507" s="14"/>
      <c r="F507" s="15"/>
      <c r="G507" s="16"/>
      <c r="H507" s="17"/>
      <c r="I507" s="18"/>
      <c r="J507" s="19"/>
      <c r="K507" s="20"/>
      <c r="L507" s="21"/>
      <c r="M507" s="22"/>
      <c r="N507" s="23"/>
      <c r="O507" s="24"/>
      <c r="P507" s="24"/>
      <c r="Q507" s="157"/>
      <c r="R507" s="26"/>
      <c r="S507" s="27"/>
      <c r="T507" s="27"/>
      <c r="U507" s="28"/>
      <c r="V507" s="29"/>
      <c r="W507" s="30"/>
      <c r="X507" s="31"/>
      <c r="Y507" s="32"/>
      <c r="Z507" s="33"/>
      <c r="AA507" s="33"/>
      <c r="AB507" s="34"/>
      <c r="IU507"/>
    </row>
    <row r="508" spans="2:255" s="10" customFormat="1" ht="14.25">
      <c r="B508" s="12"/>
      <c r="C508" s="12"/>
      <c r="D508" s="13"/>
      <c r="E508" s="14"/>
      <c r="F508" s="15"/>
      <c r="G508" s="16"/>
      <c r="H508" s="17"/>
      <c r="I508" s="18"/>
      <c r="J508" s="19"/>
      <c r="K508" s="20"/>
      <c r="L508" s="21"/>
      <c r="M508" s="22"/>
      <c r="N508" s="23"/>
      <c r="O508" s="24"/>
      <c r="P508" s="24"/>
      <c r="Q508" s="157"/>
      <c r="R508" s="26"/>
      <c r="S508" s="27"/>
      <c r="T508" s="27"/>
      <c r="U508" s="28"/>
      <c r="V508" s="29"/>
      <c r="W508" s="30"/>
      <c r="X508" s="31"/>
      <c r="Y508" s="32"/>
      <c r="Z508" s="33"/>
      <c r="AA508" s="33"/>
      <c r="AB508" s="34"/>
      <c r="IU508"/>
    </row>
    <row r="509" spans="2:255" s="10" customFormat="1" ht="14.25">
      <c r="B509" s="12"/>
      <c r="C509" s="12"/>
      <c r="D509" s="13"/>
      <c r="E509" s="14"/>
      <c r="F509" s="15"/>
      <c r="G509" s="16"/>
      <c r="H509" s="17"/>
      <c r="I509" s="18"/>
      <c r="J509" s="19"/>
      <c r="K509" s="20"/>
      <c r="L509" s="21"/>
      <c r="M509" s="22"/>
      <c r="N509" s="23"/>
      <c r="O509" s="24"/>
      <c r="P509" s="24"/>
      <c r="Q509" s="157"/>
      <c r="R509" s="26"/>
      <c r="S509" s="27"/>
      <c r="T509" s="27"/>
      <c r="U509" s="28"/>
      <c r="V509" s="29"/>
      <c r="W509" s="30"/>
      <c r="X509" s="31"/>
      <c r="Y509" s="32"/>
      <c r="Z509" s="33"/>
      <c r="AA509" s="33"/>
      <c r="AB509" s="34"/>
      <c r="IU509"/>
    </row>
    <row r="510" spans="2:255" s="10" customFormat="1" ht="14.25">
      <c r="B510" s="12"/>
      <c r="C510" s="12"/>
      <c r="D510" s="13"/>
      <c r="E510" s="14"/>
      <c r="F510" s="15"/>
      <c r="G510" s="16"/>
      <c r="H510" s="17"/>
      <c r="I510" s="18"/>
      <c r="J510" s="19"/>
      <c r="K510" s="20"/>
      <c r="L510" s="21"/>
      <c r="M510" s="22"/>
      <c r="N510" s="23"/>
      <c r="O510" s="24"/>
      <c r="P510" s="24"/>
      <c r="Q510" s="157"/>
      <c r="R510" s="26"/>
      <c r="S510" s="27"/>
      <c r="T510" s="27"/>
      <c r="U510" s="28"/>
      <c r="V510" s="29"/>
      <c r="W510" s="30"/>
      <c r="X510" s="31"/>
      <c r="Y510" s="32"/>
      <c r="Z510" s="33"/>
      <c r="AA510" s="33"/>
      <c r="AB510" s="34"/>
      <c r="IU510"/>
    </row>
    <row r="511" spans="2:255" s="10" customFormat="1" ht="14.25">
      <c r="B511" s="12"/>
      <c r="C511" s="12"/>
      <c r="D511" s="13"/>
      <c r="E511" s="14"/>
      <c r="F511" s="15"/>
      <c r="G511" s="16"/>
      <c r="H511" s="17"/>
      <c r="I511" s="18"/>
      <c r="J511" s="19"/>
      <c r="K511" s="20"/>
      <c r="L511" s="21"/>
      <c r="M511" s="22"/>
      <c r="N511" s="23"/>
      <c r="O511" s="24"/>
      <c r="P511" s="24"/>
      <c r="Q511" s="157"/>
      <c r="R511" s="26"/>
      <c r="S511" s="27"/>
      <c r="T511" s="27"/>
      <c r="U511" s="28"/>
      <c r="V511" s="29"/>
      <c r="W511" s="30"/>
      <c r="X511" s="31"/>
      <c r="Y511" s="32"/>
      <c r="Z511" s="33"/>
      <c r="AA511" s="33"/>
      <c r="AB511" s="34"/>
      <c r="IU511"/>
    </row>
    <row r="512" spans="2:255" s="10" customFormat="1" ht="14.25">
      <c r="B512" s="12"/>
      <c r="C512" s="12"/>
      <c r="D512" s="13"/>
      <c r="E512" s="14"/>
      <c r="F512" s="15"/>
      <c r="G512" s="16"/>
      <c r="H512" s="17"/>
      <c r="I512" s="18"/>
      <c r="J512" s="19"/>
      <c r="K512" s="20"/>
      <c r="L512" s="21"/>
      <c r="M512" s="22"/>
      <c r="N512" s="23"/>
      <c r="O512" s="24"/>
      <c r="P512" s="24"/>
      <c r="Q512" s="157"/>
      <c r="R512" s="26"/>
      <c r="S512" s="27"/>
      <c r="T512" s="27"/>
      <c r="U512" s="28"/>
      <c r="V512" s="29"/>
      <c r="W512" s="30"/>
      <c r="X512" s="31"/>
      <c r="Y512" s="32"/>
      <c r="Z512" s="33"/>
      <c r="AA512" s="33"/>
      <c r="AB512" s="34"/>
      <c r="IU512"/>
    </row>
    <row r="513" spans="2:255" s="10" customFormat="1" ht="14.25">
      <c r="B513" s="12"/>
      <c r="C513" s="12"/>
      <c r="D513" s="13"/>
      <c r="E513" s="14"/>
      <c r="F513" s="15"/>
      <c r="G513" s="16"/>
      <c r="H513" s="17"/>
      <c r="I513" s="18"/>
      <c r="J513" s="19"/>
      <c r="K513" s="20"/>
      <c r="L513" s="21"/>
      <c r="M513" s="22"/>
      <c r="N513" s="23"/>
      <c r="O513" s="24"/>
      <c r="P513" s="24"/>
      <c r="Q513" s="157"/>
      <c r="R513" s="26"/>
      <c r="S513" s="27"/>
      <c r="T513" s="27"/>
      <c r="U513" s="28"/>
      <c r="V513" s="29"/>
      <c r="W513" s="30"/>
      <c r="X513" s="31"/>
      <c r="Y513" s="32"/>
      <c r="Z513" s="33"/>
      <c r="AA513" s="33"/>
      <c r="AB513" s="34"/>
      <c r="IU513"/>
    </row>
    <row r="514" spans="2:255" s="10" customFormat="1" ht="14.25">
      <c r="B514" s="12"/>
      <c r="C514" s="12"/>
      <c r="D514" s="13"/>
      <c r="E514" s="14"/>
      <c r="F514" s="15"/>
      <c r="G514" s="16"/>
      <c r="H514" s="17"/>
      <c r="I514" s="18"/>
      <c r="J514" s="19"/>
      <c r="K514" s="20"/>
      <c r="L514" s="21"/>
      <c r="M514" s="22"/>
      <c r="N514" s="23"/>
      <c r="O514" s="24"/>
      <c r="P514" s="24"/>
      <c r="Q514" s="157"/>
      <c r="R514" s="26"/>
      <c r="S514" s="27"/>
      <c r="T514" s="27"/>
      <c r="U514" s="28"/>
      <c r="V514" s="29"/>
      <c r="W514" s="30"/>
      <c r="X514" s="31"/>
      <c r="Y514" s="32"/>
      <c r="Z514" s="33"/>
      <c r="AA514" s="33"/>
      <c r="AB514" s="34"/>
      <c r="IU514"/>
    </row>
    <row r="515" spans="2:255" s="10" customFormat="1" ht="14.25">
      <c r="B515" s="12"/>
      <c r="C515" s="12"/>
      <c r="D515" s="13"/>
      <c r="E515" s="14"/>
      <c r="F515" s="15"/>
      <c r="G515" s="16"/>
      <c r="H515" s="17"/>
      <c r="I515" s="18"/>
      <c r="J515" s="19"/>
      <c r="K515" s="20"/>
      <c r="L515" s="21"/>
      <c r="M515" s="22"/>
      <c r="N515" s="23"/>
      <c r="O515" s="24"/>
      <c r="P515" s="24"/>
      <c r="Q515" s="157"/>
      <c r="R515" s="26"/>
      <c r="S515" s="27"/>
      <c r="T515" s="27"/>
      <c r="U515" s="28"/>
      <c r="V515" s="29"/>
      <c r="W515" s="30"/>
      <c r="X515" s="31"/>
      <c r="Y515" s="32"/>
      <c r="Z515" s="33"/>
      <c r="AA515" s="33"/>
      <c r="AB515" s="34"/>
      <c r="IU515"/>
    </row>
    <row r="516" spans="2:255" s="10" customFormat="1" ht="14.25">
      <c r="B516" s="12"/>
      <c r="C516" s="12"/>
      <c r="D516" s="13"/>
      <c r="E516" s="14"/>
      <c r="F516" s="15"/>
      <c r="G516" s="16"/>
      <c r="H516" s="17"/>
      <c r="I516" s="18"/>
      <c r="J516" s="19"/>
      <c r="K516" s="20"/>
      <c r="L516" s="21"/>
      <c r="M516" s="22"/>
      <c r="N516" s="23"/>
      <c r="O516" s="24"/>
      <c r="P516" s="24"/>
      <c r="Q516" s="157"/>
      <c r="R516" s="26"/>
      <c r="S516" s="27"/>
      <c r="T516" s="27"/>
      <c r="U516" s="28"/>
      <c r="V516" s="29"/>
      <c r="W516" s="30"/>
      <c r="X516" s="31"/>
      <c r="Y516" s="32"/>
      <c r="Z516" s="33"/>
      <c r="AA516" s="33"/>
      <c r="AB516" s="34"/>
      <c r="IU516"/>
    </row>
    <row r="517" spans="2:255" s="10" customFormat="1" ht="14.25">
      <c r="B517" s="12"/>
      <c r="C517" s="12"/>
      <c r="D517" s="13"/>
      <c r="E517" s="14"/>
      <c r="F517" s="15"/>
      <c r="G517" s="16"/>
      <c r="H517" s="17"/>
      <c r="I517" s="18"/>
      <c r="J517" s="19"/>
      <c r="K517" s="20"/>
      <c r="L517" s="21"/>
      <c r="M517" s="22"/>
      <c r="N517" s="23"/>
      <c r="O517" s="24"/>
      <c r="P517" s="24"/>
      <c r="Q517" s="157"/>
      <c r="R517" s="26"/>
      <c r="S517" s="27"/>
      <c r="T517" s="27"/>
      <c r="U517" s="28"/>
      <c r="V517" s="29"/>
      <c r="W517" s="30"/>
      <c r="X517" s="31"/>
      <c r="Y517" s="32"/>
      <c r="Z517" s="33"/>
      <c r="AA517" s="33"/>
      <c r="AB517" s="34"/>
      <c r="IU517"/>
    </row>
    <row r="518" spans="2:255" s="10" customFormat="1" ht="14.25">
      <c r="B518" s="12"/>
      <c r="C518" s="12"/>
      <c r="D518" s="13"/>
      <c r="E518" s="14"/>
      <c r="F518" s="15"/>
      <c r="G518" s="16"/>
      <c r="H518" s="17"/>
      <c r="I518" s="18"/>
      <c r="J518" s="19"/>
      <c r="K518" s="20"/>
      <c r="L518" s="21"/>
      <c r="M518" s="22"/>
      <c r="N518" s="23"/>
      <c r="O518" s="24"/>
      <c r="P518" s="24"/>
      <c r="Q518" s="157"/>
      <c r="R518" s="26"/>
      <c r="S518" s="27"/>
      <c r="T518" s="27"/>
      <c r="U518" s="28"/>
      <c r="V518" s="29"/>
      <c r="W518" s="30"/>
      <c r="X518" s="31"/>
      <c r="Y518" s="32"/>
      <c r="Z518" s="33"/>
      <c r="AA518" s="33"/>
      <c r="AB518" s="34"/>
      <c r="IU518"/>
    </row>
    <row r="519" spans="2:255" s="10" customFormat="1" ht="14.25">
      <c r="B519" s="12"/>
      <c r="C519" s="12"/>
      <c r="D519" s="13"/>
      <c r="E519" s="14"/>
      <c r="F519" s="15"/>
      <c r="G519" s="16"/>
      <c r="H519" s="17"/>
      <c r="I519" s="18"/>
      <c r="J519" s="19"/>
      <c r="K519" s="20"/>
      <c r="L519" s="21"/>
      <c r="M519" s="22"/>
      <c r="N519" s="23"/>
      <c r="O519" s="24"/>
      <c r="P519" s="24"/>
      <c r="Q519" s="157"/>
      <c r="R519" s="26"/>
      <c r="S519" s="27"/>
      <c r="T519" s="27"/>
      <c r="U519" s="28"/>
      <c r="V519" s="29"/>
      <c r="W519" s="30"/>
      <c r="X519" s="31"/>
      <c r="Y519" s="32"/>
      <c r="Z519" s="33"/>
      <c r="AA519" s="33"/>
      <c r="AB519" s="34"/>
      <c r="IU519"/>
    </row>
    <row r="520" spans="2:255" s="10" customFormat="1" ht="14.25">
      <c r="B520" s="12"/>
      <c r="C520" s="12"/>
      <c r="D520" s="13"/>
      <c r="E520" s="14"/>
      <c r="F520" s="15"/>
      <c r="G520" s="16"/>
      <c r="H520" s="17"/>
      <c r="I520" s="18"/>
      <c r="J520" s="19"/>
      <c r="K520" s="20"/>
      <c r="L520" s="21"/>
      <c r="M520" s="22"/>
      <c r="N520" s="23"/>
      <c r="O520" s="24"/>
      <c r="P520" s="24"/>
      <c r="Q520" s="157"/>
      <c r="R520" s="26"/>
      <c r="S520" s="27"/>
      <c r="T520" s="27"/>
      <c r="U520" s="28"/>
      <c r="V520" s="29"/>
      <c r="W520" s="30"/>
      <c r="X520" s="31"/>
      <c r="Y520" s="32"/>
      <c r="Z520" s="33"/>
      <c r="AA520" s="33"/>
      <c r="AB520" s="34"/>
      <c r="IU520"/>
    </row>
    <row r="521" spans="2:255" s="10" customFormat="1" ht="14.25">
      <c r="B521" s="12"/>
      <c r="C521" s="12"/>
      <c r="D521" s="13"/>
      <c r="E521" s="14"/>
      <c r="F521" s="15"/>
      <c r="G521" s="16"/>
      <c r="H521" s="17"/>
      <c r="I521" s="18"/>
      <c r="J521" s="19"/>
      <c r="K521" s="20"/>
      <c r="L521" s="21"/>
      <c r="M521" s="22"/>
      <c r="N521" s="23"/>
      <c r="O521" s="24"/>
      <c r="P521" s="24"/>
      <c r="Q521" s="157"/>
      <c r="R521" s="26"/>
      <c r="S521" s="27"/>
      <c r="T521" s="27"/>
      <c r="U521" s="28"/>
      <c r="V521" s="29"/>
      <c r="W521" s="30"/>
      <c r="X521" s="31"/>
      <c r="Y521" s="32"/>
      <c r="Z521" s="33"/>
      <c r="AA521" s="33"/>
      <c r="AB521" s="34"/>
      <c r="IU521"/>
    </row>
    <row r="522" spans="2:255" s="10" customFormat="1" ht="14.25">
      <c r="B522" s="12"/>
      <c r="C522" s="12"/>
      <c r="D522" s="13"/>
      <c r="E522" s="14"/>
      <c r="F522" s="15"/>
      <c r="G522" s="16"/>
      <c r="H522" s="17"/>
      <c r="I522" s="18"/>
      <c r="J522" s="19"/>
      <c r="K522" s="20"/>
      <c r="L522" s="21"/>
      <c r="M522" s="22"/>
      <c r="N522" s="23"/>
      <c r="O522" s="24"/>
      <c r="P522" s="24"/>
      <c r="Q522" s="157"/>
      <c r="R522" s="26"/>
      <c r="S522" s="27"/>
      <c r="T522" s="27"/>
      <c r="U522" s="28"/>
      <c r="V522" s="29"/>
      <c r="W522" s="30"/>
      <c r="X522" s="31"/>
      <c r="Y522" s="32"/>
      <c r="Z522" s="33"/>
      <c r="AA522" s="33"/>
      <c r="AB522" s="34"/>
      <c r="IU522"/>
    </row>
    <row r="523" spans="2:255" s="10" customFormat="1" ht="14.25">
      <c r="B523" s="12"/>
      <c r="C523" s="12"/>
      <c r="D523" s="13"/>
      <c r="E523" s="14"/>
      <c r="F523" s="15"/>
      <c r="G523" s="16"/>
      <c r="H523" s="17"/>
      <c r="I523" s="18"/>
      <c r="J523" s="19"/>
      <c r="K523" s="20"/>
      <c r="L523" s="21"/>
      <c r="M523" s="22"/>
      <c r="N523" s="23"/>
      <c r="O523" s="24"/>
      <c r="P523" s="24"/>
      <c r="Q523" s="157"/>
      <c r="R523" s="26"/>
      <c r="S523" s="27"/>
      <c r="T523" s="27"/>
      <c r="U523" s="28"/>
      <c r="V523" s="29"/>
      <c r="W523" s="30"/>
      <c r="X523" s="31"/>
      <c r="Y523" s="32"/>
      <c r="Z523" s="33"/>
      <c r="AA523" s="33"/>
      <c r="AB523" s="34"/>
      <c r="IU523"/>
    </row>
    <row r="524" spans="2:255" s="10" customFormat="1" ht="14.25">
      <c r="B524" s="12"/>
      <c r="C524" s="12"/>
      <c r="D524" s="13"/>
      <c r="E524" s="14"/>
      <c r="F524" s="15"/>
      <c r="G524" s="16"/>
      <c r="H524" s="17"/>
      <c r="I524" s="18"/>
      <c r="J524" s="19"/>
      <c r="K524" s="20"/>
      <c r="L524" s="21"/>
      <c r="M524" s="22"/>
      <c r="N524" s="23"/>
      <c r="O524" s="24"/>
      <c r="P524" s="24"/>
      <c r="Q524" s="157"/>
      <c r="R524" s="26"/>
      <c r="S524" s="27"/>
      <c r="T524" s="27"/>
      <c r="U524" s="28"/>
      <c r="V524" s="29"/>
      <c r="W524" s="30"/>
      <c r="X524" s="31"/>
      <c r="Y524" s="32"/>
      <c r="Z524" s="33"/>
      <c r="AA524" s="33"/>
      <c r="AB524" s="34"/>
      <c r="IU524"/>
    </row>
    <row r="525" spans="2:255" s="10" customFormat="1" ht="14.25">
      <c r="B525" s="12"/>
      <c r="C525" s="12"/>
      <c r="D525" s="13"/>
      <c r="E525" s="14"/>
      <c r="F525" s="15"/>
      <c r="G525" s="16"/>
      <c r="H525" s="17"/>
      <c r="I525" s="18"/>
      <c r="J525" s="19"/>
      <c r="K525" s="20"/>
      <c r="L525" s="21"/>
      <c r="M525" s="22"/>
      <c r="N525" s="23"/>
      <c r="O525" s="24"/>
      <c r="P525" s="24"/>
      <c r="Q525" s="157"/>
      <c r="R525" s="26"/>
      <c r="S525" s="27"/>
      <c r="T525" s="27"/>
      <c r="U525" s="28"/>
      <c r="V525" s="29"/>
      <c r="W525" s="30"/>
      <c r="X525" s="31"/>
      <c r="Y525" s="32"/>
      <c r="Z525" s="33"/>
      <c r="AA525" s="33"/>
      <c r="AB525" s="34"/>
      <c r="IU525"/>
    </row>
    <row r="526" spans="2:255" s="10" customFormat="1" ht="14.25">
      <c r="B526" s="12"/>
      <c r="C526" s="12"/>
      <c r="D526" s="13"/>
      <c r="E526" s="14"/>
      <c r="F526" s="15"/>
      <c r="G526" s="16"/>
      <c r="H526" s="17"/>
      <c r="I526" s="18"/>
      <c r="J526" s="19"/>
      <c r="K526" s="20"/>
      <c r="L526" s="21"/>
      <c r="M526" s="22"/>
      <c r="N526" s="23"/>
      <c r="O526" s="24"/>
      <c r="P526" s="24"/>
      <c r="Q526" s="157"/>
      <c r="R526" s="26"/>
      <c r="S526" s="27"/>
      <c r="T526" s="27"/>
      <c r="U526" s="28"/>
      <c r="V526" s="29"/>
      <c r="W526" s="30"/>
      <c r="X526" s="31"/>
      <c r="Y526" s="32"/>
      <c r="Z526" s="33"/>
      <c r="AA526" s="33"/>
      <c r="AB526" s="34"/>
      <c r="IU526"/>
    </row>
    <row r="527" spans="2:255" s="10" customFormat="1" ht="14.25">
      <c r="B527" s="12"/>
      <c r="C527" s="12"/>
      <c r="D527" s="13"/>
      <c r="E527" s="14"/>
      <c r="F527" s="15"/>
      <c r="G527" s="16"/>
      <c r="H527" s="17"/>
      <c r="I527" s="18"/>
      <c r="J527" s="19"/>
      <c r="K527" s="20"/>
      <c r="L527" s="21"/>
      <c r="M527" s="22"/>
      <c r="N527" s="23"/>
      <c r="O527" s="24"/>
      <c r="P527" s="24"/>
      <c r="Q527" s="157"/>
      <c r="R527" s="26"/>
      <c r="S527" s="27"/>
      <c r="T527" s="27"/>
      <c r="U527" s="28"/>
      <c r="V527" s="29"/>
      <c r="W527" s="30"/>
      <c r="X527" s="31"/>
      <c r="Y527" s="32"/>
      <c r="Z527" s="33"/>
      <c r="AA527" s="33"/>
      <c r="AB527" s="34"/>
      <c r="IU527"/>
    </row>
    <row r="528" spans="2:255" s="10" customFormat="1" ht="14.25">
      <c r="B528" s="12"/>
      <c r="C528" s="12"/>
      <c r="D528" s="13"/>
      <c r="E528" s="14"/>
      <c r="F528" s="15"/>
      <c r="G528" s="16"/>
      <c r="H528" s="17"/>
      <c r="I528" s="18"/>
      <c r="J528" s="19"/>
      <c r="K528" s="20"/>
      <c r="L528" s="21"/>
      <c r="M528" s="22"/>
      <c r="N528" s="23"/>
      <c r="O528" s="24"/>
      <c r="P528" s="24"/>
      <c r="Q528" s="157"/>
      <c r="R528" s="26"/>
      <c r="S528" s="27"/>
      <c r="T528" s="27"/>
      <c r="U528" s="28"/>
      <c r="V528" s="29"/>
      <c r="W528" s="30"/>
      <c r="X528" s="31"/>
      <c r="Y528" s="32"/>
      <c r="Z528" s="33"/>
      <c r="AA528" s="33"/>
      <c r="AB528" s="34"/>
      <c r="IU528"/>
    </row>
    <row r="529" spans="2:255" s="10" customFormat="1" ht="14.25">
      <c r="B529" s="12"/>
      <c r="C529" s="12"/>
      <c r="D529" s="13"/>
      <c r="E529" s="14"/>
      <c r="F529" s="15"/>
      <c r="G529" s="16"/>
      <c r="H529" s="17"/>
      <c r="I529" s="18"/>
      <c r="J529" s="19"/>
      <c r="K529" s="20"/>
      <c r="L529" s="21"/>
      <c r="M529" s="22"/>
      <c r="N529" s="23"/>
      <c r="O529" s="24"/>
      <c r="P529" s="24"/>
      <c r="Q529" s="157"/>
      <c r="R529" s="26"/>
      <c r="S529" s="27"/>
      <c r="T529" s="27"/>
      <c r="U529" s="28"/>
      <c r="V529" s="29"/>
      <c r="W529" s="30"/>
      <c r="X529" s="31"/>
      <c r="Y529" s="32"/>
      <c r="Z529" s="33"/>
      <c r="AA529" s="33"/>
      <c r="AB529" s="34"/>
      <c r="IU529"/>
    </row>
    <row r="530" spans="2:255" s="10" customFormat="1" ht="14.25">
      <c r="B530" s="12"/>
      <c r="C530" s="12"/>
      <c r="D530" s="13"/>
      <c r="E530" s="14"/>
      <c r="F530" s="15"/>
      <c r="G530" s="16"/>
      <c r="H530" s="17"/>
      <c r="I530" s="18"/>
      <c r="J530" s="19"/>
      <c r="K530" s="20"/>
      <c r="L530" s="21"/>
      <c r="M530" s="22"/>
      <c r="N530" s="23"/>
      <c r="O530" s="24"/>
      <c r="P530" s="24"/>
      <c r="Q530" s="157"/>
      <c r="R530" s="26"/>
      <c r="S530" s="27"/>
      <c r="T530" s="27"/>
      <c r="U530" s="28"/>
      <c r="V530" s="29"/>
      <c r="W530" s="30"/>
      <c r="X530" s="31"/>
      <c r="Y530" s="32"/>
      <c r="Z530" s="33"/>
      <c r="AA530" s="33"/>
      <c r="AB530" s="34"/>
      <c r="IU530"/>
    </row>
    <row r="531" spans="2:255" s="10" customFormat="1" ht="14.25">
      <c r="B531" s="12"/>
      <c r="C531" s="12"/>
      <c r="D531" s="13"/>
      <c r="E531" s="14"/>
      <c r="F531" s="15"/>
      <c r="G531" s="16"/>
      <c r="H531" s="17"/>
      <c r="I531" s="18"/>
      <c r="J531" s="19"/>
      <c r="K531" s="20"/>
      <c r="L531" s="21"/>
      <c r="M531" s="22"/>
      <c r="N531" s="23"/>
      <c r="O531" s="24"/>
      <c r="P531" s="24"/>
      <c r="Q531" s="157"/>
      <c r="R531" s="26"/>
      <c r="S531" s="27"/>
      <c r="T531" s="27"/>
      <c r="U531" s="28"/>
      <c r="V531" s="29"/>
      <c r="W531" s="30"/>
      <c r="X531" s="31"/>
      <c r="Y531" s="32"/>
      <c r="Z531" s="33"/>
      <c r="AA531" s="33"/>
      <c r="AB531" s="34"/>
      <c r="IU531"/>
    </row>
    <row r="532" spans="2:255" s="10" customFormat="1" ht="14.25">
      <c r="B532" s="12"/>
      <c r="C532" s="12"/>
      <c r="D532" s="13"/>
      <c r="E532" s="14"/>
      <c r="F532" s="15"/>
      <c r="G532" s="16"/>
      <c r="H532" s="17"/>
      <c r="I532" s="18"/>
      <c r="J532" s="19"/>
      <c r="K532" s="20"/>
      <c r="L532" s="21"/>
      <c r="M532" s="22"/>
      <c r="N532" s="23"/>
      <c r="O532" s="24"/>
      <c r="P532" s="24"/>
      <c r="Q532" s="157"/>
      <c r="R532" s="26"/>
      <c r="S532" s="27"/>
      <c r="T532" s="27"/>
      <c r="U532" s="28"/>
      <c r="V532" s="29"/>
      <c r="W532" s="30"/>
      <c r="X532" s="31"/>
      <c r="Y532" s="32"/>
      <c r="Z532" s="33"/>
      <c r="AA532" s="33"/>
      <c r="AB532" s="34"/>
      <c r="IU532"/>
    </row>
    <row r="533" spans="2:255" s="10" customFormat="1" ht="14.25">
      <c r="B533" s="12"/>
      <c r="C533" s="12"/>
      <c r="D533" s="13"/>
      <c r="E533" s="14"/>
      <c r="F533" s="15"/>
      <c r="G533" s="16"/>
      <c r="H533" s="17"/>
      <c r="I533" s="18"/>
      <c r="J533" s="19"/>
      <c r="K533" s="20"/>
      <c r="L533" s="21"/>
      <c r="M533" s="22"/>
      <c r="N533" s="23"/>
      <c r="O533" s="24"/>
      <c r="P533" s="24"/>
      <c r="Q533" s="157"/>
      <c r="R533" s="26"/>
      <c r="S533" s="27"/>
      <c r="T533" s="27"/>
      <c r="U533" s="28"/>
      <c r="V533" s="29"/>
      <c r="W533" s="30"/>
      <c r="X533" s="31"/>
      <c r="Y533" s="32"/>
      <c r="Z533" s="33"/>
      <c r="AA533" s="33"/>
      <c r="AB533" s="34"/>
      <c r="IU533"/>
    </row>
    <row r="534" spans="2:255" s="10" customFormat="1" ht="14.25">
      <c r="B534" s="12"/>
      <c r="C534" s="12"/>
      <c r="D534" s="13"/>
      <c r="E534" s="14"/>
      <c r="F534" s="15"/>
      <c r="G534" s="16"/>
      <c r="H534" s="17"/>
      <c r="I534" s="18"/>
      <c r="J534" s="19"/>
      <c r="K534" s="20"/>
      <c r="L534" s="21"/>
      <c r="M534" s="22"/>
      <c r="N534" s="23"/>
      <c r="O534" s="24"/>
      <c r="P534" s="24"/>
      <c r="Q534" s="157"/>
      <c r="R534" s="26"/>
      <c r="S534" s="27"/>
      <c r="T534" s="27"/>
      <c r="U534" s="28"/>
      <c r="V534" s="29"/>
      <c r="W534" s="30"/>
      <c r="X534" s="31"/>
      <c r="Y534" s="32"/>
      <c r="Z534" s="33"/>
      <c r="AA534" s="33"/>
      <c r="AB534" s="34"/>
      <c r="IU534"/>
    </row>
    <row r="535" spans="2:255" s="10" customFormat="1" ht="14.25">
      <c r="B535" s="12"/>
      <c r="C535" s="12"/>
      <c r="D535" s="13"/>
      <c r="E535" s="14"/>
      <c r="F535" s="15"/>
      <c r="G535" s="16"/>
      <c r="H535" s="17"/>
      <c r="I535" s="18"/>
      <c r="J535" s="19"/>
      <c r="K535" s="20"/>
      <c r="L535" s="21"/>
      <c r="M535" s="22"/>
      <c r="N535" s="23"/>
      <c r="O535" s="24"/>
      <c r="P535" s="24"/>
      <c r="Q535" s="157"/>
      <c r="R535" s="26"/>
      <c r="S535" s="27"/>
      <c r="T535" s="27"/>
      <c r="U535" s="28"/>
      <c r="V535" s="29"/>
      <c r="W535" s="30"/>
      <c r="X535" s="31"/>
      <c r="Y535" s="32"/>
      <c r="Z535" s="33"/>
      <c r="AA535" s="33"/>
      <c r="AB535" s="34"/>
      <c r="IU535"/>
    </row>
    <row r="536" spans="2:255" s="10" customFormat="1" ht="14.25">
      <c r="B536" s="12"/>
      <c r="C536" s="12"/>
      <c r="D536" s="13"/>
      <c r="E536" s="14"/>
      <c r="F536" s="15"/>
      <c r="G536" s="16"/>
      <c r="H536" s="17"/>
      <c r="I536" s="18"/>
      <c r="J536" s="19"/>
      <c r="K536" s="20"/>
      <c r="L536" s="21"/>
      <c r="M536" s="22"/>
      <c r="N536" s="23"/>
      <c r="O536" s="24"/>
      <c r="P536" s="24"/>
      <c r="Q536" s="157"/>
      <c r="R536" s="26"/>
      <c r="S536" s="27"/>
      <c r="T536" s="27"/>
      <c r="U536" s="28"/>
      <c r="V536" s="29"/>
      <c r="W536" s="30"/>
      <c r="X536" s="31"/>
      <c r="Y536" s="32"/>
      <c r="Z536" s="33"/>
      <c r="AA536" s="33"/>
      <c r="AB536" s="34"/>
      <c r="IU536"/>
    </row>
    <row r="537" spans="2:255" s="10" customFormat="1" ht="14.25">
      <c r="B537" s="12"/>
      <c r="C537" s="12"/>
      <c r="D537" s="13"/>
      <c r="E537" s="14"/>
      <c r="F537" s="15"/>
      <c r="G537" s="16"/>
      <c r="H537" s="17"/>
      <c r="I537" s="18"/>
      <c r="J537" s="19"/>
      <c r="K537" s="20"/>
      <c r="L537" s="21"/>
      <c r="M537" s="22"/>
      <c r="N537" s="23"/>
      <c r="O537" s="24"/>
      <c r="P537" s="24"/>
      <c r="Q537" s="157"/>
      <c r="R537" s="26"/>
      <c r="S537" s="27"/>
      <c r="T537" s="27"/>
      <c r="U537" s="28"/>
      <c r="V537" s="29"/>
      <c r="W537" s="30"/>
      <c r="X537" s="31"/>
      <c r="Y537" s="32"/>
      <c r="Z537" s="33"/>
      <c r="AA537" s="33"/>
      <c r="AB537" s="34"/>
      <c r="IU537"/>
    </row>
    <row r="538" spans="2:255" s="10" customFormat="1" ht="14.25">
      <c r="B538" s="12"/>
      <c r="C538" s="12"/>
      <c r="D538" s="13"/>
      <c r="E538" s="14"/>
      <c r="F538" s="15"/>
      <c r="G538" s="16"/>
      <c r="H538" s="17"/>
      <c r="I538" s="18"/>
      <c r="J538" s="19"/>
      <c r="K538" s="20"/>
      <c r="L538" s="21"/>
      <c r="M538" s="22"/>
      <c r="N538" s="23"/>
      <c r="O538" s="24"/>
      <c r="P538" s="24"/>
      <c r="Q538" s="157"/>
      <c r="R538" s="26"/>
      <c r="S538" s="27"/>
      <c r="T538" s="27"/>
      <c r="U538" s="28"/>
      <c r="V538" s="29"/>
      <c r="W538" s="30"/>
      <c r="X538" s="31"/>
      <c r="Y538" s="32"/>
      <c r="Z538" s="33"/>
      <c r="AA538" s="33"/>
      <c r="AB538" s="34"/>
      <c r="IU538"/>
    </row>
    <row r="539" spans="2:255" s="10" customFormat="1" ht="14.25">
      <c r="B539" s="12"/>
      <c r="C539" s="12"/>
      <c r="D539" s="13"/>
      <c r="E539" s="14"/>
      <c r="F539" s="15"/>
      <c r="G539" s="16"/>
      <c r="H539" s="17"/>
      <c r="I539" s="18"/>
      <c r="J539" s="19"/>
      <c r="K539" s="20"/>
      <c r="L539" s="21"/>
      <c r="M539" s="22"/>
      <c r="N539" s="23"/>
      <c r="O539" s="24"/>
      <c r="P539" s="24"/>
      <c r="Q539" s="157"/>
      <c r="R539" s="26"/>
      <c r="S539" s="27"/>
      <c r="T539" s="27"/>
      <c r="U539" s="28"/>
      <c r="V539" s="29"/>
      <c r="W539" s="30"/>
      <c r="X539" s="31"/>
      <c r="Y539" s="32"/>
      <c r="Z539" s="33"/>
      <c r="AA539" s="33"/>
      <c r="AB539" s="34"/>
      <c r="IU539"/>
    </row>
    <row r="540" spans="2:255" s="10" customFormat="1" ht="14.25">
      <c r="B540" s="12"/>
      <c r="C540" s="12"/>
      <c r="D540" s="13"/>
      <c r="E540" s="14"/>
      <c r="F540" s="15"/>
      <c r="G540" s="16"/>
      <c r="H540" s="17"/>
      <c r="I540" s="18"/>
      <c r="J540" s="19"/>
      <c r="K540" s="20"/>
      <c r="L540" s="21"/>
      <c r="M540" s="22"/>
      <c r="N540" s="23"/>
      <c r="O540" s="24"/>
      <c r="P540" s="24"/>
      <c r="Q540" s="157"/>
      <c r="R540" s="26"/>
      <c r="S540" s="27"/>
      <c r="T540" s="27"/>
      <c r="U540" s="28"/>
      <c r="V540" s="29"/>
      <c r="W540" s="30"/>
      <c r="X540" s="31"/>
      <c r="Y540" s="32"/>
      <c r="Z540" s="33"/>
      <c r="AA540" s="33"/>
      <c r="AB540" s="34"/>
      <c r="IU540"/>
    </row>
    <row r="541" spans="2:255" s="10" customFormat="1" ht="14.25">
      <c r="B541" s="12"/>
      <c r="C541" s="12"/>
      <c r="D541" s="13"/>
      <c r="E541" s="14"/>
      <c r="F541" s="15"/>
      <c r="G541" s="16"/>
      <c r="H541" s="17"/>
      <c r="I541" s="18"/>
      <c r="J541" s="19"/>
      <c r="K541" s="20"/>
      <c r="L541" s="21"/>
      <c r="M541" s="22"/>
      <c r="N541" s="23"/>
      <c r="O541" s="24"/>
      <c r="P541" s="24"/>
      <c r="Q541" s="157"/>
      <c r="R541" s="26"/>
      <c r="S541" s="27"/>
      <c r="T541" s="27"/>
      <c r="U541" s="28"/>
      <c r="V541" s="29"/>
      <c r="W541" s="30"/>
      <c r="X541" s="31"/>
      <c r="Y541" s="32"/>
      <c r="Z541" s="33"/>
      <c r="AA541" s="33"/>
      <c r="AB541" s="34"/>
      <c r="IU541"/>
    </row>
    <row r="542" spans="2:255" s="10" customFormat="1" ht="14.25">
      <c r="B542" s="12"/>
      <c r="C542" s="12"/>
      <c r="D542" s="13"/>
      <c r="E542" s="14"/>
      <c r="F542" s="15"/>
      <c r="G542" s="16"/>
      <c r="H542" s="17"/>
      <c r="I542" s="18"/>
      <c r="J542" s="19"/>
      <c r="K542" s="20"/>
      <c r="L542" s="21"/>
      <c r="M542" s="22"/>
      <c r="N542" s="23"/>
      <c r="O542" s="24"/>
      <c r="P542" s="24"/>
      <c r="Q542" s="157"/>
      <c r="R542" s="26"/>
      <c r="S542" s="27"/>
      <c r="T542" s="27"/>
      <c r="U542" s="28"/>
      <c r="V542" s="29"/>
      <c r="W542" s="30"/>
      <c r="X542" s="31"/>
      <c r="Y542" s="32"/>
      <c r="Z542" s="33"/>
      <c r="AA542" s="33"/>
      <c r="AB542" s="34"/>
      <c r="IU542"/>
    </row>
    <row r="543" spans="2:255" s="10" customFormat="1" ht="14.25">
      <c r="B543" s="12"/>
      <c r="C543" s="12"/>
      <c r="D543" s="13"/>
      <c r="E543" s="14"/>
      <c r="F543" s="15"/>
      <c r="G543" s="16"/>
      <c r="H543" s="17"/>
      <c r="I543" s="18"/>
      <c r="J543" s="19"/>
      <c r="K543" s="20"/>
      <c r="L543" s="21"/>
      <c r="M543" s="22"/>
      <c r="N543" s="23"/>
      <c r="O543" s="24"/>
      <c r="P543" s="24"/>
      <c r="Q543" s="157"/>
      <c r="R543" s="26"/>
      <c r="S543" s="27"/>
      <c r="T543" s="27"/>
      <c r="U543" s="28"/>
      <c r="V543" s="29"/>
      <c r="W543" s="30"/>
      <c r="X543" s="31"/>
      <c r="Y543" s="32"/>
      <c r="Z543" s="33"/>
      <c r="AA543" s="33"/>
      <c r="AB543" s="34"/>
      <c r="IU543"/>
    </row>
    <row r="544" spans="2:255" s="10" customFormat="1" ht="14.25">
      <c r="B544" s="12"/>
      <c r="C544" s="12"/>
      <c r="D544" s="13"/>
      <c r="E544" s="14"/>
      <c r="F544" s="15"/>
      <c r="G544" s="16"/>
      <c r="H544" s="17"/>
      <c r="I544" s="18"/>
      <c r="J544" s="19"/>
      <c r="K544" s="20"/>
      <c r="L544" s="21"/>
      <c r="M544" s="22"/>
      <c r="N544" s="23"/>
      <c r="O544" s="24"/>
      <c r="P544" s="24"/>
      <c r="Q544" s="157"/>
      <c r="R544" s="26"/>
      <c r="S544" s="27"/>
      <c r="T544" s="27"/>
      <c r="U544" s="28"/>
      <c r="V544" s="29"/>
      <c r="W544" s="30"/>
      <c r="X544" s="31"/>
      <c r="Y544" s="32"/>
      <c r="Z544" s="33"/>
      <c r="AA544" s="33"/>
      <c r="AB544" s="34"/>
      <c r="IU544"/>
    </row>
    <row r="545" spans="2:255" s="10" customFormat="1" ht="14.25">
      <c r="B545" s="12"/>
      <c r="C545" s="12"/>
      <c r="D545" s="13"/>
      <c r="E545" s="14"/>
      <c r="F545" s="15"/>
      <c r="G545" s="16"/>
      <c r="H545" s="17"/>
      <c r="I545" s="18"/>
      <c r="J545" s="19"/>
      <c r="K545" s="20"/>
      <c r="L545" s="21"/>
      <c r="M545" s="22"/>
      <c r="N545" s="23"/>
      <c r="O545" s="24"/>
      <c r="P545" s="24"/>
      <c r="Q545" s="157"/>
      <c r="R545" s="26"/>
      <c r="S545" s="27"/>
      <c r="T545" s="27"/>
      <c r="U545" s="28"/>
      <c r="V545" s="29"/>
      <c r="W545" s="30"/>
      <c r="X545" s="31"/>
      <c r="Y545" s="32"/>
      <c r="Z545" s="33"/>
      <c r="AA545" s="33"/>
      <c r="AB545" s="34"/>
      <c r="IU545"/>
    </row>
    <row r="546" spans="2:255" s="10" customFormat="1" ht="14.25">
      <c r="B546" s="12"/>
      <c r="C546" s="12"/>
      <c r="D546" s="13"/>
      <c r="E546" s="14"/>
      <c r="F546" s="15"/>
      <c r="G546" s="16"/>
      <c r="H546" s="17"/>
      <c r="I546" s="18"/>
      <c r="J546" s="19"/>
      <c r="K546" s="20"/>
      <c r="L546" s="21"/>
      <c r="M546" s="22"/>
      <c r="N546" s="23"/>
      <c r="O546" s="24"/>
      <c r="P546" s="24"/>
      <c r="Q546" s="157"/>
      <c r="R546" s="26"/>
      <c r="S546" s="27"/>
      <c r="T546" s="27"/>
      <c r="U546" s="28"/>
      <c r="V546" s="29"/>
      <c r="W546" s="30"/>
      <c r="X546" s="31"/>
      <c r="Y546" s="32"/>
      <c r="Z546" s="33"/>
      <c r="AA546" s="33"/>
      <c r="AB546" s="34"/>
      <c r="IU546"/>
    </row>
    <row r="547" spans="2:255" s="10" customFormat="1" ht="14.25">
      <c r="B547" s="12"/>
      <c r="C547" s="12"/>
      <c r="D547" s="13"/>
      <c r="E547" s="14"/>
      <c r="F547" s="15"/>
      <c r="G547" s="16"/>
      <c r="H547" s="17"/>
      <c r="I547" s="18"/>
      <c r="J547" s="19"/>
      <c r="K547" s="20"/>
      <c r="L547" s="21"/>
      <c r="M547" s="22"/>
      <c r="N547" s="23"/>
      <c r="O547" s="24"/>
      <c r="P547" s="24"/>
      <c r="Q547" s="157"/>
      <c r="R547" s="26"/>
      <c r="S547" s="27"/>
      <c r="T547" s="27"/>
      <c r="U547" s="28"/>
      <c r="V547" s="29"/>
      <c r="W547" s="30"/>
      <c r="X547" s="31"/>
      <c r="Y547" s="32"/>
      <c r="Z547" s="33"/>
      <c r="AA547" s="33"/>
      <c r="AB547" s="34"/>
      <c r="IU547"/>
    </row>
    <row r="548" spans="2:255" s="10" customFormat="1" ht="14.25">
      <c r="B548" s="12"/>
      <c r="C548" s="12"/>
      <c r="D548" s="13"/>
      <c r="E548" s="14"/>
      <c r="F548" s="15"/>
      <c r="G548" s="16"/>
      <c r="H548" s="17"/>
      <c r="I548" s="18"/>
      <c r="J548" s="19"/>
      <c r="K548" s="20"/>
      <c r="L548" s="21"/>
      <c r="M548" s="22"/>
      <c r="N548" s="23"/>
      <c r="O548" s="24"/>
      <c r="P548" s="24"/>
      <c r="Q548" s="157"/>
      <c r="R548" s="26"/>
      <c r="S548" s="27"/>
      <c r="T548" s="27"/>
      <c r="U548" s="28"/>
      <c r="V548" s="29"/>
      <c r="W548" s="30"/>
      <c r="X548" s="31"/>
      <c r="Y548" s="32"/>
      <c r="Z548" s="33"/>
      <c r="AA548" s="33"/>
      <c r="AB548" s="34"/>
      <c r="IU548"/>
    </row>
    <row r="549" spans="2:255" s="10" customFormat="1" ht="14.25">
      <c r="B549" s="12"/>
      <c r="C549" s="12"/>
      <c r="D549" s="13"/>
      <c r="E549" s="14"/>
      <c r="F549" s="15"/>
      <c r="G549" s="16"/>
      <c r="H549" s="17"/>
      <c r="I549" s="18"/>
      <c r="J549" s="19"/>
      <c r="K549" s="20"/>
      <c r="L549" s="21"/>
      <c r="M549" s="22"/>
      <c r="N549" s="23"/>
      <c r="O549" s="24"/>
      <c r="P549" s="24"/>
      <c r="Q549" s="157"/>
      <c r="R549" s="26"/>
      <c r="S549" s="27"/>
      <c r="T549" s="27"/>
      <c r="U549" s="28"/>
      <c r="V549" s="29"/>
      <c r="W549" s="30"/>
      <c r="X549" s="31"/>
      <c r="Y549" s="32"/>
      <c r="Z549" s="33"/>
      <c r="AA549" s="33"/>
      <c r="AB549" s="34"/>
      <c r="IU549"/>
    </row>
    <row r="550" spans="2:255" s="10" customFormat="1" ht="14.25">
      <c r="B550" s="12"/>
      <c r="C550" s="12"/>
      <c r="D550" s="13"/>
      <c r="E550" s="14"/>
      <c r="F550" s="15"/>
      <c r="G550" s="16"/>
      <c r="H550" s="17"/>
      <c r="I550" s="18"/>
      <c r="J550" s="19"/>
      <c r="K550" s="20"/>
      <c r="L550" s="21"/>
      <c r="M550" s="22"/>
      <c r="N550" s="23"/>
      <c r="O550" s="24"/>
      <c r="P550" s="24"/>
      <c r="Q550" s="157"/>
      <c r="R550" s="26"/>
      <c r="S550" s="27"/>
      <c r="T550" s="27"/>
      <c r="U550" s="28"/>
      <c r="V550" s="29"/>
      <c r="W550" s="30"/>
      <c r="X550" s="31"/>
      <c r="Y550" s="32"/>
      <c r="Z550" s="33"/>
      <c r="AA550" s="33"/>
      <c r="AB550" s="34"/>
      <c r="IU550"/>
    </row>
    <row r="551" spans="2:255" s="10" customFormat="1" ht="14.25">
      <c r="B551" s="12"/>
      <c r="C551" s="12"/>
      <c r="D551" s="13"/>
      <c r="E551" s="14"/>
      <c r="F551" s="15"/>
      <c r="G551" s="16"/>
      <c r="H551" s="17"/>
      <c r="I551" s="18"/>
      <c r="J551" s="19"/>
      <c r="K551" s="20"/>
      <c r="L551" s="21"/>
      <c r="M551" s="22"/>
      <c r="N551" s="23"/>
      <c r="O551" s="24"/>
      <c r="P551" s="24"/>
      <c r="Q551" s="157"/>
      <c r="R551" s="26"/>
      <c r="S551" s="27"/>
      <c r="T551" s="27"/>
      <c r="U551" s="28"/>
      <c r="V551" s="29"/>
      <c r="W551" s="30"/>
      <c r="X551" s="31"/>
      <c r="Y551" s="32"/>
      <c r="Z551" s="33"/>
      <c r="AA551" s="33"/>
      <c r="AB551" s="34"/>
      <c r="IU551"/>
    </row>
    <row r="552" spans="2:255" s="10" customFormat="1" ht="14.25">
      <c r="B552" s="12"/>
      <c r="C552" s="12"/>
      <c r="D552" s="13"/>
      <c r="E552" s="14"/>
      <c r="F552" s="15"/>
      <c r="G552" s="16"/>
      <c r="H552" s="17"/>
      <c r="I552" s="18"/>
      <c r="J552" s="19"/>
      <c r="K552" s="20"/>
      <c r="L552" s="21"/>
      <c r="M552" s="22"/>
      <c r="N552" s="23"/>
      <c r="O552" s="24"/>
      <c r="P552" s="24"/>
      <c r="Q552" s="157"/>
      <c r="R552" s="26"/>
      <c r="S552" s="27"/>
      <c r="T552" s="27"/>
      <c r="U552" s="28"/>
      <c r="V552" s="29"/>
      <c r="W552" s="30"/>
      <c r="X552" s="31"/>
      <c r="Y552" s="32"/>
      <c r="Z552" s="33"/>
      <c r="AA552" s="33"/>
      <c r="AB552" s="34"/>
      <c r="IU552"/>
    </row>
    <row r="553" spans="2:255" s="10" customFormat="1" ht="14.25">
      <c r="B553" s="12"/>
      <c r="C553" s="12"/>
      <c r="D553" s="13"/>
      <c r="E553" s="14"/>
      <c r="F553" s="15"/>
      <c r="G553" s="16"/>
      <c r="H553" s="17"/>
      <c r="I553" s="18"/>
      <c r="J553" s="19"/>
      <c r="K553" s="20"/>
      <c r="L553" s="21"/>
      <c r="M553" s="22"/>
      <c r="N553" s="23"/>
      <c r="O553" s="24"/>
      <c r="P553" s="24"/>
      <c r="Q553" s="157"/>
      <c r="R553" s="26"/>
      <c r="S553" s="27"/>
      <c r="T553" s="27"/>
      <c r="U553" s="28"/>
      <c r="V553" s="29"/>
      <c r="W553" s="30"/>
      <c r="X553" s="31"/>
      <c r="Y553" s="32"/>
      <c r="Z553" s="33"/>
      <c r="AA553" s="33"/>
      <c r="AB553" s="34"/>
      <c r="IU553"/>
    </row>
    <row r="554" spans="2:255" s="10" customFormat="1" ht="14.25">
      <c r="B554" s="12"/>
      <c r="C554" s="12"/>
      <c r="D554" s="13"/>
      <c r="E554" s="14"/>
      <c r="F554" s="15"/>
      <c r="G554" s="16"/>
      <c r="H554" s="17"/>
      <c r="I554" s="18"/>
      <c r="J554" s="19"/>
      <c r="K554" s="20"/>
      <c r="L554" s="21"/>
      <c r="M554" s="22"/>
      <c r="N554" s="23"/>
      <c r="O554" s="24"/>
      <c r="P554" s="24"/>
      <c r="Q554" s="157"/>
      <c r="R554" s="26"/>
      <c r="S554" s="27"/>
      <c r="T554" s="27"/>
      <c r="U554" s="28"/>
      <c r="V554" s="29"/>
      <c r="W554" s="30"/>
      <c r="X554" s="31"/>
      <c r="Y554" s="32"/>
      <c r="Z554" s="33"/>
      <c r="AA554" s="33"/>
      <c r="AB554" s="34"/>
      <c r="IU554"/>
    </row>
    <row r="555" spans="2:255" s="10" customFormat="1" ht="14.25">
      <c r="B555" s="12"/>
      <c r="C555" s="12"/>
      <c r="D555" s="13"/>
      <c r="E555" s="14"/>
      <c r="F555" s="15"/>
      <c r="G555" s="16"/>
      <c r="H555" s="17"/>
      <c r="I555" s="18"/>
      <c r="J555" s="19"/>
      <c r="K555" s="20"/>
      <c r="L555" s="21"/>
      <c r="M555" s="22"/>
      <c r="N555" s="23"/>
      <c r="O555" s="24"/>
      <c r="P555" s="24"/>
      <c r="Q555" s="157"/>
      <c r="R555" s="26"/>
      <c r="S555" s="27"/>
      <c r="T555" s="27"/>
      <c r="U555" s="28"/>
      <c r="V555" s="29"/>
      <c r="W555" s="30"/>
      <c r="X555" s="31"/>
      <c r="Y555" s="32"/>
      <c r="Z555" s="33"/>
      <c r="AA555" s="33"/>
      <c r="AB555" s="34"/>
      <c r="IU555"/>
    </row>
    <row r="556" spans="2:255" s="10" customFormat="1" ht="14.25">
      <c r="B556" s="12"/>
      <c r="C556" s="12"/>
      <c r="D556" s="13"/>
      <c r="E556" s="14"/>
      <c r="F556" s="15"/>
      <c r="G556" s="16"/>
      <c r="H556" s="17"/>
      <c r="I556" s="18"/>
      <c r="J556" s="19"/>
      <c r="K556" s="20"/>
      <c r="L556" s="21"/>
      <c r="M556" s="22"/>
      <c r="N556" s="23"/>
      <c r="O556" s="24"/>
      <c r="P556" s="24"/>
      <c r="Q556" s="157"/>
      <c r="R556" s="26"/>
      <c r="S556" s="27"/>
      <c r="T556" s="27"/>
      <c r="U556" s="28"/>
      <c r="V556" s="29"/>
      <c r="W556" s="30"/>
      <c r="X556" s="31"/>
      <c r="Y556" s="32"/>
      <c r="Z556" s="33"/>
      <c r="AA556" s="33"/>
      <c r="AB556" s="34"/>
      <c r="IU556"/>
    </row>
    <row r="557" spans="2:255" s="10" customFormat="1" ht="14.25">
      <c r="B557" s="12"/>
      <c r="C557" s="12"/>
      <c r="D557" s="13"/>
      <c r="E557" s="14"/>
      <c r="F557" s="15"/>
      <c r="G557" s="16"/>
      <c r="H557" s="17"/>
      <c r="I557" s="18"/>
      <c r="J557" s="19"/>
      <c r="K557" s="20"/>
      <c r="L557" s="21"/>
      <c r="M557" s="22"/>
      <c r="N557" s="23"/>
      <c r="O557" s="24"/>
      <c r="P557" s="24"/>
      <c r="Q557" s="157"/>
      <c r="R557" s="26"/>
      <c r="S557" s="27"/>
      <c r="T557" s="27"/>
      <c r="U557" s="28"/>
      <c r="V557" s="29"/>
      <c r="W557" s="30"/>
      <c r="X557" s="31"/>
      <c r="Y557" s="32"/>
      <c r="Z557" s="33"/>
      <c r="AA557" s="33"/>
      <c r="AB557" s="34"/>
      <c r="IU557"/>
    </row>
    <row r="558" spans="2:255" s="10" customFormat="1" ht="14.25">
      <c r="B558" s="12"/>
      <c r="C558" s="12"/>
      <c r="D558" s="13"/>
      <c r="E558" s="14"/>
      <c r="F558" s="15"/>
      <c r="G558" s="16"/>
      <c r="H558" s="17"/>
      <c r="I558" s="18"/>
      <c r="J558" s="19"/>
      <c r="K558" s="20"/>
      <c r="L558" s="21"/>
      <c r="M558" s="22"/>
      <c r="N558" s="23"/>
      <c r="O558" s="24"/>
      <c r="P558" s="24"/>
      <c r="Q558" s="157"/>
      <c r="R558" s="26"/>
      <c r="S558" s="27"/>
      <c r="T558" s="27"/>
      <c r="U558" s="28"/>
      <c r="V558" s="29"/>
      <c r="W558" s="30"/>
      <c r="X558" s="31"/>
      <c r="Y558" s="32"/>
      <c r="Z558" s="33"/>
      <c r="AA558" s="33"/>
      <c r="AB558" s="34"/>
      <c r="IU558"/>
    </row>
    <row r="559" spans="2:255" s="10" customFormat="1" ht="14.25">
      <c r="B559" s="12"/>
      <c r="C559" s="12"/>
      <c r="D559" s="13"/>
      <c r="E559" s="14"/>
      <c r="F559" s="15"/>
      <c r="G559" s="16"/>
      <c r="H559" s="17"/>
      <c r="I559" s="18"/>
      <c r="J559" s="19"/>
      <c r="K559" s="20"/>
      <c r="L559" s="21"/>
      <c r="M559" s="22"/>
      <c r="N559" s="23"/>
      <c r="O559" s="24"/>
      <c r="P559" s="24"/>
      <c r="Q559" s="157"/>
      <c r="R559" s="26"/>
      <c r="S559" s="27"/>
      <c r="T559" s="27"/>
      <c r="U559" s="28"/>
      <c r="V559" s="29"/>
      <c r="W559" s="30"/>
      <c r="X559" s="31"/>
      <c r="Y559" s="32"/>
      <c r="Z559" s="33"/>
      <c r="AA559" s="33"/>
      <c r="AB559" s="34"/>
      <c r="IU559"/>
    </row>
    <row r="560" spans="2:255" s="10" customFormat="1" ht="14.25">
      <c r="B560" s="12"/>
      <c r="C560" s="12"/>
      <c r="D560" s="13"/>
      <c r="E560" s="14"/>
      <c r="F560" s="15"/>
      <c r="G560" s="16"/>
      <c r="H560" s="17"/>
      <c r="I560" s="18"/>
      <c r="J560" s="19"/>
      <c r="K560" s="20"/>
      <c r="L560" s="21"/>
      <c r="M560" s="22"/>
      <c r="N560" s="23"/>
      <c r="O560" s="24"/>
      <c r="P560" s="24"/>
      <c r="Q560" s="157"/>
      <c r="R560" s="26"/>
      <c r="S560" s="27"/>
      <c r="T560" s="27"/>
      <c r="U560" s="28"/>
      <c r="V560" s="29"/>
      <c r="W560" s="30"/>
      <c r="X560" s="31"/>
      <c r="Y560" s="32"/>
      <c r="Z560" s="33"/>
      <c r="AA560" s="33"/>
      <c r="AB560" s="34"/>
      <c r="IU560"/>
    </row>
    <row r="561" spans="2:255" s="10" customFormat="1" ht="14.25">
      <c r="B561" s="12"/>
      <c r="C561" s="12"/>
      <c r="D561" s="13"/>
      <c r="E561" s="14"/>
      <c r="F561" s="15"/>
      <c r="G561" s="16"/>
      <c r="H561" s="17"/>
      <c r="I561" s="18"/>
      <c r="J561" s="19"/>
      <c r="K561" s="20"/>
      <c r="L561" s="21"/>
      <c r="M561" s="22"/>
      <c r="N561" s="23"/>
      <c r="O561" s="24"/>
      <c r="P561" s="24"/>
      <c r="Q561" s="157"/>
      <c r="R561" s="26"/>
      <c r="S561" s="27"/>
      <c r="T561" s="27"/>
      <c r="U561" s="28"/>
      <c r="V561" s="29"/>
      <c r="W561" s="30"/>
      <c r="X561" s="31"/>
      <c r="Y561" s="32"/>
      <c r="Z561" s="33"/>
      <c r="AA561" s="33"/>
      <c r="AB561" s="34"/>
      <c r="IU561"/>
    </row>
    <row r="562" spans="2:255" s="10" customFormat="1" ht="14.25">
      <c r="B562" s="12"/>
      <c r="C562" s="12"/>
      <c r="D562" s="13"/>
      <c r="E562" s="14"/>
      <c r="F562" s="15"/>
      <c r="G562" s="16"/>
      <c r="H562" s="17"/>
      <c r="I562" s="18"/>
      <c r="J562" s="19"/>
      <c r="K562" s="20"/>
      <c r="L562" s="21"/>
      <c r="M562" s="22"/>
      <c r="N562" s="23"/>
      <c r="O562" s="24"/>
      <c r="P562" s="24"/>
      <c r="Q562" s="157"/>
      <c r="R562" s="26"/>
      <c r="S562" s="27"/>
      <c r="T562" s="27"/>
      <c r="U562" s="28"/>
      <c r="V562" s="29"/>
      <c r="W562" s="30"/>
      <c r="X562" s="31"/>
      <c r="Y562" s="32"/>
      <c r="Z562" s="33"/>
      <c r="AA562" s="33"/>
      <c r="AB562" s="34"/>
      <c r="IU562"/>
    </row>
    <row r="563" spans="2:255" s="10" customFormat="1" ht="14.25">
      <c r="B563" s="12"/>
      <c r="C563" s="12"/>
      <c r="D563" s="13"/>
      <c r="E563" s="14"/>
      <c r="F563" s="15"/>
      <c r="G563" s="16"/>
      <c r="H563" s="17"/>
      <c r="I563" s="18"/>
      <c r="J563" s="19"/>
      <c r="K563" s="20"/>
      <c r="L563" s="21"/>
      <c r="M563" s="22"/>
      <c r="N563" s="23"/>
      <c r="O563" s="24"/>
      <c r="P563" s="24"/>
      <c r="Q563" s="157"/>
      <c r="R563" s="26"/>
      <c r="S563" s="27"/>
      <c r="T563" s="27"/>
      <c r="U563" s="28"/>
      <c r="V563" s="29"/>
      <c r="W563" s="30"/>
      <c r="X563" s="31"/>
      <c r="Y563" s="32"/>
      <c r="Z563" s="33"/>
      <c r="AA563" s="33"/>
      <c r="AB563" s="34"/>
      <c r="IU563"/>
    </row>
    <row r="564" spans="2:255" s="10" customFormat="1" ht="14.25">
      <c r="B564" s="12"/>
      <c r="C564" s="12"/>
      <c r="D564" s="13"/>
      <c r="E564" s="14"/>
      <c r="F564" s="15"/>
      <c r="G564" s="16"/>
      <c r="H564" s="17"/>
      <c r="I564" s="18"/>
      <c r="J564" s="19"/>
      <c r="K564" s="20"/>
      <c r="L564" s="21"/>
      <c r="M564" s="22"/>
      <c r="N564" s="23"/>
      <c r="O564" s="24"/>
      <c r="P564" s="24"/>
      <c r="Q564" s="157"/>
      <c r="R564" s="26"/>
      <c r="S564" s="27"/>
      <c r="T564" s="27"/>
      <c r="U564" s="28"/>
      <c r="V564" s="29"/>
      <c r="W564" s="30"/>
      <c r="X564" s="31"/>
      <c r="Y564" s="32"/>
      <c r="Z564" s="33"/>
      <c r="AA564" s="33"/>
      <c r="AB564" s="34"/>
      <c r="IU564"/>
    </row>
    <row r="565" spans="2:255" s="10" customFormat="1" ht="14.25">
      <c r="B565" s="12"/>
      <c r="C565" s="12"/>
      <c r="D565" s="13"/>
      <c r="E565" s="14"/>
      <c r="F565" s="15"/>
      <c r="G565" s="16"/>
      <c r="H565" s="17"/>
      <c r="I565" s="18"/>
      <c r="J565" s="19"/>
      <c r="K565" s="20"/>
      <c r="L565" s="21"/>
      <c r="M565" s="22"/>
      <c r="N565" s="23"/>
      <c r="O565" s="24"/>
      <c r="P565" s="24"/>
      <c r="Q565" s="157"/>
      <c r="R565" s="26"/>
      <c r="S565" s="27"/>
      <c r="T565" s="27"/>
      <c r="U565" s="28"/>
      <c r="V565" s="29"/>
      <c r="W565" s="30"/>
      <c r="X565" s="31"/>
      <c r="Y565" s="32"/>
      <c r="Z565" s="33"/>
      <c r="AA565" s="33"/>
      <c r="AB565" s="34"/>
      <c r="IU565"/>
    </row>
    <row r="566" spans="2:255" s="10" customFormat="1" ht="14.25">
      <c r="B566" s="12"/>
      <c r="C566" s="12"/>
      <c r="D566" s="13"/>
      <c r="E566" s="14"/>
      <c r="F566" s="15"/>
      <c r="G566" s="16"/>
      <c r="H566" s="17"/>
      <c r="I566" s="18"/>
      <c r="J566" s="19"/>
      <c r="K566" s="20"/>
      <c r="L566" s="21"/>
      <c r="M566" s="22"/>
      <c r="N566" s="23"/>
      <c r="O566" s="24"/>
      <c r="P566" s="24"/>
      <c r="Q566" s="157"/>
      <c r="R566" s="26"/>
      <c r="S566" s="27"/>
      <c r="T566" s="27"/>
      <c r="U566" s="28"/>
      <c r="V566" s="29"/>
      <c r="W566" s="30"/>
      <c r="X566" s="31"/>
      <c r="Y566" s="32"/>
      <c r="Z566" s="33"/>
      <c r="AA566" s="33"/>
      <c r="AB566" s="34"/>
      <c r="IU566"/>
    </row>
    <row r="567" spans="2:255" s="10" customFormat="1" ht="14.25">
      <c r="B567" s="12"/>
      <c r="C567" s="12"/>
      <c r="D567" s="13"/>
      <c r="E567" s="14"/>
      <c r="F567" s="15"/>
      <c r="G567" s="16"/>
      <c r="H567" s="17"/>
      <c r="I567" s="18"/>
      <c r="J567" s="19"/>
      <c r="K567" s="20"/>
      <c r="L567" s="21"/>
      <c r="M567" s="22"/>
      <c r="N567" s="23"/>
      <c r="O567" s="24"/>
      <c r="P567" s="24"/>
      <c r="Q567" s="157"/>
      <c r="R567" s="26"/>
      <c r="S567" s="27"/>
      <c r="T567" s="27"/>
      <c r="U567" s="28"/>
      <c r="V567" s="29"/>
      <c r="W567" s="30"/>
      <c r="X567" s="31"/>
      <c r="Y567" s="32"/>
      <c r="Z567" s="33"/>
      <c r="AA567" s="33"/>
      <c r="AB567" s="34"/>
      <c r="IU567"/>
    </row>
    <row r="568" spans="2:255" s="10" customFormat="1" ht="14.25">
      <c r="B568" s="12"/>
      <c r="C568" s="12"/>
      <c r="D568" s="13"/>
      <c r="E568" s="14"/>
      <c r="F568" s="15"/>
      <c r="G568" s="16"/>
      <c r="H568" s="17"/>
      <c r="I568" s="18"/>
      <c r="J568" s="19"/>
      <c r="K568" s="20"/>
      <c r="L568" s="21"/>
      <c r="M568" s="22"/>
      <c r="N568" s="23"/>
      <c r="O568" s="24"/>
      <c r="P568" s="24"/>
      <c r="Q568" s="157"/>
      <c r="R568" s="26"/>
      <c r="S568" s="27"/>
      <c r="T568" s="27"/>
      <c r="U568" s="28"/>
      <c r="V568" s="29"/>
      <c r="W568" s="30"/>
      <c r="X568" s="31"/>
      <c r="Y568" s="32"/>
      <c r="Z568" s="33"/>
      <c r="AA568" s="33"/>
      <c r="AB568" s="34"/>
      <c r="IU568"/>
    </row>
    <row r="569" spans="2:255" s="10" customFormat="1" ht="14.25">
      <c r="B569" s="12"/>
      <c r="C569" s="12"/>
      <c r="D569" s="13"/>
      <c r="E569" s="14"/>
      <c r="F569" s="15"/>
      <c r="G569" s="16"/>
      <c r="H569" s="17"/>
      <c r="I569" s="18"/>
      <c r="J569" s="19"/>
      <c r="K569" s="20"/>
      <c r="L569" s="21"/>
      <c r="M569" s="22"/>
      <c r="N569" s="23"/>
      <c r="O569" s="24"/>
      <c r="P569" s="24"/>
      <c r="Q569" s="157"/>
      <c r="R569" s="26"/>
      <c r="S569" s="27"/>
      <c r="T569" s="27"/>
      <c r="U569" s="28"/>
      <c r="V569" s="29"/>
      <c r="W569" s="30"/>
      <c r="X569" s="31"/>
      <c r="Y569" s="32"/>
      <c r="Z569" s="33"/>
      <c r="AA569" s="33"/>
      <c r="AB569" s="34"/>
      <c r="IU569"/>
    </row>
    <row r="570" spans="2:255" s="10" customFormat="1" ht="14.25">
      <c r="B570" s="12"/>
      <c r="C570" s="12"/>
      <c r="D570" s="13"/>
      <c r="E570" s="14"/>
      <c r="F570" s="15"/>
      <c r="G570" s="16"/>
      <c r="H570" s="17"/>
      <c r="I570" s="18"/>
      <c r="J570" s="19"/>
      <c r="K570" s="20"/>
      <c r="L570" s="21"/>
      <c r="M570" s="22"/>
      <c r="N570" s="23"/>
      <c r="O570" s="24"/>
      <c r="P570" s="24"/>
      <c r="Q570" s="157"/>
      <c r="R570" s="26"/>
      <c r="S570" s="27"/>
      <c r="T570" s="27"/>
      <c r="U570" s="28"/>
      <c r="V570" s="29"/>
      <c r="W570" s="30"/>
      <c r="X570" s="31"/>
      <c r="Y570" s="32"/>
      <c r="Z570" s="33"/>
      <c r="AA570" s="33"/>
      <c r="AB570" s="34"/>
      <c r="IU570"/>
    </row>
    <row r="571" spans="2:255" s="10" customFormat="1" ht="14.25">
      <c r="B571" s="12"/>
      <c r="C571" s="12"/>
      <c r="D571" s="13"/>
      <c r="E571" s="14"/>
      <c r="F571" s="15"/>
      <c r="G571" s="16"/>
      <c r="H571" s="17"/>
      <c r="I571" s="18"/>
      <c r="J571" s="19"/>
      <c r="K571" s="20"/>
      <c r="L571" s="21"/>
      <c r="M571" s="22"/>
      <c r="N571" s="23"/>
      <c r="O571" s="24"/>
      <c r="P571" s="24"/>
      <c r="Q571" s="157"/>
      <c r="R571" s="26"/>
      <c r="S571" s="27"/>
      <c r="T571" s="27"/>
      <c r="U571" s="28"/>
      <c r="V571" s="29"/>
      <c r="W571" s="30"/>
      <c r="X571" s="31"/>
      <c r="Y571" s="32"/>
      <c r="Z571" s="33"/>
      <c r="AA571" s="33"/>
      <c r="AB571" s="34"/>
      <c r="IU571"/>
    </row>
    <row r="572" spans="2:255" s="10" customFormat="1" ht="14.25">
      <c r="B572" s="12"/>
      <c r="C572" s="12"/>
      <c r="D572" s="13"/>
      <c r="E572" s="14"/>
      <c r="F572" s="15"/>
      <c r="G572" s="16"/>
      <c r="H572" s="17"/>
      <c r="I572" s="18"/>
      <c r="J572" s="19"/>
      <c r="K572" s="20"/>
      <c r="L572" s="21"/>
      <c r="M572" s="22"/>
      <c r="N572" s="23"/>
      <c r="O572" s="24"/>
      <c r="P572" s="24"/>
      <c r="Q572" s="157"/>
      <c r="R572" s="26"/>
      <c r="S572" s="27"/>
      <c r="T572" s="27"/>
      <c r="U572" s="28"/>
      <c r="V572" s="29"/>
      <c r="W572" s="30"/>
      <c r="X572" s="31"/>
      <c r="Y572" s="32"/>
      <c r="Z572" s="33"/>
      <c r="AA572" s="33"/>
      <c r="AB572" s="34"/>
      <c r="IU572"/>
    </row>
    <row r="573" spans="2:255" s="10" customFormat="1" ht="14.25">
      <c r="B573" s="12"/>
      <c r="C573" s="12"/>
      <c r="D573" s="13"/>
      <c r="E573" s="14"/>
      <c r="F573" s="15"/>
      <c r="G573" s="16"/>
      <c r="H573" s="17"/>
      <c r="I573" s="18"/>
      <c r="J573" s="19"/>
      <c r="K573" s="20"/>
      <c r="L573" s="21"/>
      <c r="M573" s="22"/>
      <c r="N573" s="23"/>
      <c r="O573" s="24"/>
      <c r="P573" s="24"/>
      <c r="Q573" s="157"/>
      <c r="R573" s="26"/>
      <c r="S573" s="27"/>
      <c r="T573" s="27"/>
      <c r="U573" s="28"/>
      <c r="V573" s="29"/>
      <c r="W573" s="30"/>
      <c r="X573" s="31"/>
      <c r="Y573" s="32"/>
      <c r="Z573" s="33"/>
      <c r="AA573" s="33"/>
      <c r="AB573" s="34"/>
      <c r="IU573"/>
    </row>
    <row r="574" spans="2:255" s="10" customFormat="1" ht="14.25">
      <c r="B574" s="12"/>
      <c r="C574" s="12"/>
      <c r="D574" s="13"/>
      <c r="E574" s="14"/>
      <c r="F574" s="15"/>
      <c r="G574" s="16"/>
      <c r="H574" s="17"/>
      <c r="I574" s="18"/>
      <c r="J574" s="19"/>
      <c r="K574" s="20"/>
      <c r="L574" s="21"/>
      <c r="M574" s="22"/>
      <c r="N574" s="23"/>
      <c r="O574" s="24"/>
      <c r="P574" s="24"/>
      <c r="Q574" s="157"/>
      <c r="R574" s="26"/>
      <c r="S574" s="27"/>
      <c r="T574" s="27"/>
      <c r="U574" s="28"/>
      <c r="V574" s="29"/>
      <c r="W574" s="30"/>
      <c r="X574" s="31"/>
      <c r="Y574" s="32"/>
      <c r="Z574" s="33"/>
      <c r="AA574" s="33"/>
      <c r="AB574" s="34"/>
      <c r="IU574"/>
    </row>
    <row r="575" spans="2:255" s="10" customFormat="1" ht="14.25">
      <c r="B575" s="12"/>
      <c r="C575" s="12"/>
      <c r="D575" s="13"/>
      <c r="E575" s="14"/>
      <c r="F575" s="15"/>
      <c r="G575" s="16"/>
      <c r="H575" s="17"/>
      <c r="I575" s="18"/>
      <c r="J575" s="19"/>
      <c r="K575" s="20"/>
      <c r="L575" s="21"/>
      <c r="M575" s="22"/>
      <c r="N575" s="23"/>
      <c r="O575" s="24"/>
      <c r="P575" s="24"/>
      <c r="Q575" s="157"/>
      <c r="R575" s="26"/>
      <c r="S575" s="27"/>
      <c r="T575" s="27"/>
      <c r="U575" s="28"/>
      <c r="V575" s="29"/>
      <c r="W575" s="30"/>
      <c r="X575" s="31"/>
      <c r="Y575" s="32"/>
      <c r="Z575" s="33"/>
      <c r="AA575" s="33"/>
      <c r="AB575" s="34"/>
      <c r="IU575"/>
    </row>
    <row r="576" spans="2:255" s="10" customFormat="1" ht="14.25">
      <c r="B576" s="12"/>
      <c r="C576" s="12"/>
      <c r="D576" s="13"/>
      <c r="E576" s="14"/>
      <c r="F576" s="15"/>
      <c r="G576" s="16"/>
      <c r="H576" s="17"/>
      <c r="I576" s="18"/>
      <c r="J576" s="19"/>
      <c r="K576" s="20"/>
      <c r="L576" s="21"/>
      <c r="M576" s="22"/>
      <c r="N576" s="23"/>
      <c r="O576" s="24"/>
      <c r="P576" s="24"/>
      <c r="Q576" s="157"/>
      <c r="R576" s="26"/>
      <c r="S576" s="27"/>
      <c r="T576" s="27"/>
      <c r="U576" s="28"/>
      <c r="V576" s="29"/>
      <c r="W576" s="30"/>
      <c r="X576" s="31"/>
      <c r="Y576" s="32"/>
      <c r="Z576" s="33"/>
      <c r="AA576" s="33"/>
      <c r="AB576" s="34"/>
      <c r="IU576"/>
    </row>
    <row r="577" spans="2:255" s="10" customFormat="1" ht="14.25">
      <c r="B577" s="12"/>
      <c r="C577" s="12"/>
      <c r="D577" s="13"/>
      <c r="E577" s="14"/>
      <c r="F577" s="15"/>
      <c r="G577" s="16"/>
      <c r="H577" s="17"/>
      <c r="I577" s="18"/>
      <c r="J577" s="19"/>
      <c r="K577" s="20"/>
      <c r="L577" s="21"/>
      <c r="M577" s="22"/>
      <c r="N577" s="23"/>
      <c r="O577" s="24"/>
      <c r="P577" s="24"/>
      <c r="Q577" s="157"/>
      <c r="R577" s="26"/>
      <c r="S577" s="27"/>
      <c r="T577" s="27"/>
      <c r="U577" s="28"/>
      <c r="V577" s="29"/>
      <c r="W577" s="30"/>
      <c r="X577" s="31"/>
      <c r="Y577" s="32"/>
      <c r="Z577" s="33"/>
      <c r="AA577" s="33"/>
      <c r="AB577" s="34"/>
      <c r="IU577"/>
    </row>
    <row r="578" spans="2:255" s="10" customFormat="1" ht="14.25">
      <c r="B578" s="12"/>
      <c r="C578" s="12"/>
      <c r="D578" s="13"/>
      <c r="E578" s="14"/>
      <c r="F578" s="15"/>
      <c r="G578" s="16"/>
      <c r="H578" s="17"/>
      <c r="I578" s="18"/>
      <c r="J578" s="19"/>
      <c r="K578" s="20"/>
      <c r="L578" s="21"/>
      <c r="M578" s="22"/>
      <c r="N578" s="23"/>
      <c r="O578" s="24"/>
      <c r="P578" s="24"/>
      <c r="Q578" s="157"/>
      <c r="R578" s="26"/>
      <c r="S578" s="27"/>
      <c r="T578" s="27"/>
      <c r="U578" s="28"/>
      <c r="V578" s="29"/>
      <c r="W578" s="30"/>
      <c r="X578" s="31"/>
      <c r="Y578" s="32"/>
      <c r="Z578" s="33"/>
      <c r="AA578" s="33"/>
      <c r="AB578" s="34"/>
      <c r="IU578"/>
    </row>
    <row r="579" spans="2:255" s="10" customFormat="1" ht="14.25">
      <c r="B579" s="12"/>
      <c r="C579" s="12"/>
      <c r="D579" s="13"/>
      <c r="E579" s="14"/>
      <c r="F579" s="15"/>
      <c r="G579" s="16"/>
      <c r="H579" s="17"/>
      <c r="I579" s="18"/>
      <c r="J579" s="19"/>
      <c r="K579" s="20"/>
      <c r="L579" s="21"/>
      <c r="M579" s="22"/>
      <c r="N579" s="23"/>
      <c r="O579" s="24"/>
      <c r="P579" s="24"/>
      <c r="Q579" s="157"/>
      <c r="R579" s="26"/>
      <c r="S579" s="27"/>
      <c r="T579" s="27"/>
      <c r="U579" s="28"/>
      <c r="V579" s="29"/>
      <c r="W579" s="30"/>
      <c r="X579" s="31"/>
      <c r="Y579" s="32"/>
      <c r="Z579" s="33"/>
      <c r="AA579" s="33"/>
      <c r="AB579" s="34"/>
      <c r="IU579"/>
    </row>
    <row r="580" spans="2:255" s="10" customFormat="1" ht="14.25">
      <c r="B580" s="12"/>
      <c r="C580" s="12"/>
      <c r="D580" s="13"/>
      <c r="E580" s="14"/>
      <c r="F580" s="15"/>
      <c r="G580" s="16"/>
      <c r="H580" s="17"/>
      <c r="I580" s="18"/>
      <c r="J580" s="19"/>
      <c r="K580" s="20"/>
      <c r="L580" s="21"/>
      <c r="M580" s="22"/>
      <c r="N580" s="23"/>
      <c r="O580" s="24"/>
      <c r="P580" s="24"/>
      <c r="Q580" s="157"/>
      <c r="R580" s="26"/>
      <c r="S580" s="27"/>
      <c r="T580" s="27"/>
      <c r="U580" s="28"/>
      <c r="V580" s="29"/>
      <c r="W580" s="30"/>
      <c r="X580" s="31"/>
      <c r="Y580" s="32"/>
      <c r="Z580" s="33"/>
      <c r="AA580" s="33"/>
      <c r="AB580" s="34"/>
      <c r="IU580"/>
    </row>
    <row r="581" spans="2:255" s="10" customFormat="1" ht="14.25">
      <c r="B581" s="12"/>
      <c r="C581" s="12"/>
      <c r="D581" s="13"/>
      <c r="E581" s="14"/>
      <c r="F581" s="15"/>
      <c r="G581" s="16"/>
      <c r="H581" s="17"/>
      <c r="I581" s="18"/>
      <c r="J581" s="19"/>
      <c r="K581" s="20"/>
      <c r="L581" s="21"/>
      <c r="M581" s="22"/>
      <c r="N581" s="23"/>
      <c r="O581" s="24"/>
      <c r="P581" s="24"/>
      <c r="Q581" s="157"/>
      <c r="R581" s="26"/>
      <c r="S581" s="27"/>
      <c r="T581" s="27"/>
      <c r="U581" s="28"/>
      <c r="V581" s="29"/>
      <c r="W581" s="30"/>
      <c r="X581" s="31"/>
      <c r="Y581" s="32"/>
      <c r="Z581" s="33"/>
      <c r="AA581" s="33"/>
      <c r="AB581" s="34"/>
      <c r="IU581"/>
    </row>
    <row r="582" spans="2:255" s="10" customFormat="1" ht="14.25">
      <c r="B582" s="12"/>
      <c r="C582" s="12"/>
      <c r="D582" s="13"/>
      <c r="E582" s="14"/>
      <c r="F582" s="15"/>
      <c r="G582" s="16"/>
      <c r="H582" s="17"/>
      <c r="I582" s="18"/>
      <c r="J582" s="19"/>
      <c r="K582" s="20"/>
      <c r="L582" s="21"/>
      <c r="M582" s="22"/>
      <c r="N582" s="23"/>
      <c r="O582" s="24"/>
      <c r="P582" s="24"/>
      <c r="Q582" s="157"/>
      <c r="R582" s="26"/>
      <c r="S582" s="27"/>
      <c r="T582" s="27"/>
      <c r="U582" s="28"/>
      <c r="V582" s="29"/>
      <c r="W582" s="30"/>
      <c r="X582" s="31"/>
      <c r="Y582" s="32"/>
      <c r="Z582" s="33"/>
      <c r="AA582" s="33"/>
      <c r="AB582" s="34"/>
      <c r="IU582"/>
    </row>
    <row r="583" spans="2:255" s="10" customFormat="1" ht="14.25">
      <c r="B583" s="12"/>
      <c r="C583" s="12"/>
      <c r="D583" s="13"/>
      <c r="E583" s="14"/>
      <c r="F583" s="15"/>
      <c r="G583" s="16"/>
      <c r="H583" s="17"/>
      <c r="I583" s="18"/>
      <c r="J583" s="19"/>
      <c r="K583" s="20"/>
      <c r="L583" s="21"/>
      <c r="M583" s="22"/>
      <c r="N583" s="23"/>
      <c r="O583" s="24"/>
      <c r="P583" s="24"/>
      <c r="Q583" s="157"/>
      <c r="R583" s="26"/>
      <c r="S583" s="27"/>
      <c r="T583" s="27"/>
      <c r="U583" s="28"/>
      <c r="V583" s="29"/>
      <c r="W583" s="30"/>
      <c r="X583" s="31"/>
      <c r="Y583" s="32"/>
      <c r="Z583" s="33"/>
      <c r="AA583" s="33"/>
      <c r="AB583" s="34"/>
      <c r="IU583"/>
    </row>
    <row r="584" spans="2:255" s="10" customFormat="1" ht="14.25">
      <c r="B584" s="12"/>
      <c r="C584" s="12"/>
      <c r="D584" s="13"/>
      <c r="E584" s="14"/>
      <c r="F584" s="15"/>
      <c r="G584" s="16"/>
      <c r="H584" s="17"/>
      <c r="I584" s="18"/>
      <c r="J584" s="19"/>
      <c r="K584" s="20"/>
      <c r="L584" s="21"/>
      <c r="M584" s="22"/>
      <c r="N584" s="23"/>
      <c r="O584" s="24"/>
      <c r="P584" s="24"/>
      <c r="Q584" s="157"/>
      <c r="R584" s="26"/>
      <c r="S584" s="27"/>
      <c r="T584" s="27"/>
      <c r="U584" s="28"/>
      <c r="V584" s="29"/>
      <c r="W584" s="30"/>
      <c r="X584" s="31"/>
      <c r="Y584" s="32"/>
      <c r="Z584" s="33"/>
      <c r="AA584" s="33"/>
      <c r="AB584" s="34"/>
      <c r="IU584"/>
    </row>
    <row r="585" spans="2:255" s="10" customFormat="1" ht="14.25">
      <c r="B585" s="12"/>
      <c r="C585" s="12"/>
      <c r="D585" s="13"/>
      <c r="E585" s="14"/>
      <c r="F585" s="15"/>
      <c r="G585" s="16"/>
      <c r="H585" s="17"/>
      <c r="I585" s="18"/>
      <c r="J585" s="19"/>
      <c r="K585" s="20"/>
      <c r="L585" s="21"/>
      <c r="M585" s="22"/>
      <c r="N585" s="23"/>
      <c r="O585" s="24"/>
      <c r="P585" s="24"/>
      <c r="Q585" s="157"/>
      <c r="R585" s="26"/>
      <c r="S585" s="27"/>
      <c r="T585" s="27"/>
      <c r="U585" s="28"/>
      <c r="V585" s="29"/>
      <c r="W585" s="30"/>
      <c r="X585" s="31"/>
      <c r="Y585" s="32"/>
      <c r="Z585" s="33"/>
      <c r="AA585" s="33"/>
      <c r="AB585" s="34"/>
      <c r="IU585"/>
    </row>
    <row r="586" spans="2:255" s="10" customFormat="1" ht="14.25">
      <c r="B586" s="12"/>
      <c r="C586" s="12"/>
      <c r="D586" s="13"/>
      <c r="E586" s="14"/>
      <c r="F586" s="15"/>
      <c r="G586" s="16"/>
      <c r="H586" s="17"/>
      <c r="I586" s="18"/>
      <c r="J586" s="19"/>
      <c r="K586" s="20"/>
      <c r="L586" s="21"/>
      <c r="M586" s="22"/>
      <c r="N586" s="23"/>
      <c r="O586" s="24"/>
      <c r="P586" s="24"/>
      <c r="Q586" s="157"/>
      <c r="R586" s="26"/>
      <c r="S586" s="27"/>
      <c r="T586" s="27"/>
      <c r="U586" s="28"/>
      <c r="V586" s="29"/>
      <c r="W586" s="30"/>
      <c r="X586" s="31"/>
      <c r="Y586" s="32"/>
      <c r="Z586" s="33"/>
      <c r="AA586" s="33"/>
      <c r="AB586" s="34"/>
      <c r="IU586"/>
    </row>
    <row r="587" spans="2:255" s="10" customFormat="1" ht="14.25">
      <c r="B587" s="12"/>
      <c r="C587" s="12"/>
      <c r="D587" s="13"/>
      <c r="E587" s="14"/>
      <c r="F587" s="15"/>
      <c r="G587" s="16"/>
      <c r="H587" s="17"/>
      <c r="I587" s="18"/>
      <c r="J587" s="19"/>
      <c r="K587" s="20"/>
      <c r="L587" s="21"/>
      <c r="M587" s="22"/>
      <c r="N587" s="23"/>
      <c r="O587" s="24"/>
      <c r="P587" s="24"/>
      <c r="Q587" s="157"/>
      <c r="R587" s="26"/>
      <c r="S587" s="27"/>
      <c r="T587" s="27"/>
      <c r="U587" s="28"/>
      <c r="V587" s="29"/>
      <c r="W587" s="30"/>
      <c r="X587" s="31"/>
      <c r="Y587" s="32"/>
      <c r="Z587" s="33"/>
      <c r="AA587" s="33"/>
      <c r="AB587" s="34"/>
      <c r="IU587"/>
    </row>
    <row r="588" spans="2:255" s="10" customFormat="1" ht="14.25">
      <c r="B588" s="12"/>
      <c r="C588" s="12"/>
      <c r="D588" s="13"/>
      <c r="E588" s="14"/>
      <c r="F588" s="15"/>
      <c r="G588" s="16"/>
      <c r="H588" s="17"/>
      <c r="I588" s="18"/>
      <c r="J588" s="19"/>
      <c r="K588" s="20"/>
      <c r="L588" s="21"/>
      <c r="M588" s="22"/>
      <c r="N588" s="23"/>
      <c r="O588" s="24"/>
      <c r="P588" s="24"/>
      <c r="Q588" s="157"/>
      <c r="R588" s="26"/>
      <c r="S588" s="27"/>
      <c r="T588" s="27"/>
      <c r="U588" s="28"/>
      <c r="V588" s="29"/>
      <c r="W588" s="30"/>
      <c r="X588" s="31"/>
      <c r="Y588" s="32"/>
      <c r="Z588" s="33"/>
      <c r="AA588" s="33"/>
      <c r="AB588" s="34"/>
      <c r="IU588"/>
    </row>
    <row r="589" spans="2:255" s="10" customFormat="1" ht="14.25">
      <c r="B589" s="12"/>
      <c r="C589" s="12"/>
      <c r="D589" s="13"/>
      <c r="E589" s="14"/>
      <c r="F589" s="15"/>
      <c r="G589" s="16"/>
      <c r="H589" s="17"/>
      <c r="I589" s="18"/>
      <c r="J589" s="19"/>
      <c r="K589" s="20"/>
      <c r="L589" s="21"/>
      <c r="M589" s="22"/>
      <c r="N589" s="23"/>
      <c r="O589" s="24"/>
      <c r="P589" s="24"/>
      <c r="Q589" s="157"/>
      <c r="R589" s="26"/>
      <c r="S589" s="27"/>
      <c r="T589" s="27"/>
      <c r="U589" s="28"/>
      <c r="V589" s="29"/>
      <c r="W589" s="30"/>
      <c r="X589" s="31"/>
      <c r="Y589" s="32"/>
      <c r="Z589" s="33"/>
      <c r="AA589" s="33"/>
      <c r="AB589" s="34"/>
      <c r="IU589"/>
    </row>
    <row r="590" spans="2:255" s="10" customFormat="1" ht="14.25">
      <c r="B590" s="12"/>
      <c r="C590" s="12"/>
      <c r="D590" s="13"/>
      <c r="E590" s="14"/>
      <c r="F590" s="15"/>
      <c r="G590" s="16"/>
      <c r="H590" s="17"/>
      <c r="I590" s="18"/>
      <c r="J590" s="19"/>
      <c r="K590" s="20"/>
      <c r="L590" s="21"/>
      <c r="M590" s="22"/>
      <c r="N590" s="23"/>
      <c r="O590" s="24"/>
      <c r="P590" s="24"/>
      <c r="Q590" s="157"/>
      <c r="R590" s="26"/>
      <c r="S590" s="27"/>
      <c r="T590" s="27"/>
      <c r="U590" s="28"/>
      <c r="V590" s="29"/>
      <c r="W590" s="30"/>
      <c r="X590" s="31"/>
      <c r="Y590" s="32"/>
      <c r="Z590" s="33"/>
      <c r="AA590" s="33"/>
      <c r="AB590" s="34"/>
      <c r="IU590"/>
    </row>
    <row r="591" spans="2:255" s="10" customFormat="1" ht="14.25">
      <c r="B591" s="12"/>
      <c r="C591" s="12"/>
      <c r="D591" s="13"/>
      <c r="E591" s="14"/>
      <c r="F591" s="15"/>
      <c r="G591" s="16"/>
      <c r="H591" s="17"/>
      <c r="I591" s="18"/>
      <c r="J591" s="19"/>
      <c r="K591" s="20"/>
      <c r="L591" s="21"/>
      <c r="M591" s="22"/>
      <c r="N591" s="23"/>
      <c r="O591" s="24"/>
      <c r="P591" s="24"/>
      <c r="Q591" s="157"/>
      <c r="R591" s="26"/>
      <c r="S591" s="27"/>
      <c r="T591" s="27"/>
      <c r="U591" s="28"/>
      <c r="V591" s="29"/>
      <c r="W591" s="30"/>
      <c r="X591" s="31"/>
      <c r="Y591" s="32"/>
      <c r="Z591" s="33"/>
      <c r="AA591" s="33"/>
      <c r="AB591" s="34"/>
      <c r="IU591"/>
    </row>
    <row r="592" spans="2:255" s="10" customFormat="1" ht="14.25">
      <c r="B592" s="12"/>
      <c r="C592" s="12"/>
      <c r="D592" s="13"/>
      <c r="E592" s="14"/>
      <c r="F592" s="15"/>
      <c r="G592" s="16"/>
      <c r="H592" s="17"/>
      <c r="I592" s="18"/>
      <c r="J592" s="19"/>
      <c r="K592" s="20"/>
      <c r="L592" s="21"/>
      <c r="M592" s="22"/>
      <c r="N592" s="23"/>
      <c r="O592" s="24"/>
      <c r="P592" s="24"/>
      <c r="Q592" s="157"/>
      <c r="R592" s="26"/>
      <c r="S592" s="27"/>
      <c r="T592" s="27"/>
      <c r="U592" s="28"/>
      <c r="V592" s="29"/>
      <c r="W592" s="30"/>
      <c r="X592" s="31"/>
      <c r="Y592" s="32"/>
      <c r="Z592" s="33"/>
      <c r="AA592" s="33"/>
      <c r="AB592" s="34"/>
      <c r="IU592"/>
    </row>
    <row r="593" spans="2:255" s="10" customFormat="1" ht="14.25">
      <c r="B593" s="12"/>
      <c r="C593" s="12"/>
      <c r="D593" s="13"/>
      <c r="E593" s="14"/>
      <c r="F593" s="15"/>
      <c r="G593" s="16"/>
      <c r="H593" s="17"/>
      <c r="I593" s="18"/>
      <c r="J593" s="19"/>
      <c r="K593" s="20"/>
      <c r="L593" s="21"/>
      <c r="M593" s="22"/>
      <c r="N593" s="23"/>
      <c r="O593" s="24"/>
      <c r="P593" s="24"/>
      <c r="Q593" s="157"/>
      <c r="R593" s="26"/>
      <c r="S593" s="27"/>
      <c r="T593" s="27"/>
      <c r="U593" s="28"/>
      <c r="V593" s="29"/>
      <c r="W593" s="30"/>
      <c r="X593" s="31"/>
      <c r="Y593" s="32"/>
      <c r="Z593" s="33"/>
      <c r="AA593" s="33"/>
      <c r="AB593" s="34"/>
      <c r="IU593"/>
    </row>
    <row r="594" ht="12"/>
    <row r="595" ht="12"/>
    <row r="596" ht="12"/>
    <row r="597" ht="12"/>
    <row r="599" ht="12"/>
    <row r="600" ht="12"/>
    <row r="601" ht="12"/>
    <row r="602" ht="12"/>
    <row r="604" ht="12"/>
    <row r="605" ht="12"/>
    <row r="606" ht="12"/>
    <row r="608" ht="12"/>
    <row r="610" ht="12"/>
    <row r="614" ht="12"/>
    <row r="615" ht="12"/>
    <row r="616" ht="12"/>
    <row r="618" ht="12"/>
    <row r="619" ht="12"/>
    <row r="623" ht="12"/>
    <row r="624" ht="12"/>
    <row r="625" ht="12"/>
    <row r="627" ht="12"/>
    <row r="628" ht="12"/>
    <row r="629" ht="12"/>
    <row r="631" ht="12"/>
    <row r="632" ht="12"/>
    <row r="633" ht="12"/>
    <row r="635" ht="12"/>
    <row r="639" ht="12"/>
    <row r="640" ht="12"/>
    <row r="641" ht="12"/>
    <row r="643" ht="12"/>
    <row r="644" ht="12"/>
    <row r="652" ht="12"/>
    <row r="653" ht="12"/>
    <row r="654" ht="12"/>
    <row r="656" ht="12"/>
    <row r="657" ht="12"/>
    <row r="658" ht="12"/>
    <row r="660" ht="12"/>
    <row r="661" ht="12"/>
    <row r="663" ht="12"/>
    <row r="664" ht="12"/>
    <row r="665" ht="12"/>
    <row r="666" ht="12"/>
    <row r="668" ht="12"/>
    <row r="669" ht="12"/>
    <row r="671" ht="12"/>
    <row r="672" ht="12"/>
    <row r="673" ht="12"/>
    <row r="675" ht="12"/>
    <row r="676" ht="12"/>
    <row r="677" ht="12"/>
    <row r="678" ht="12"/>
    <row r="679" ht="12"/>
    <row r="680" ht="12"/>
    <row r="682" ht="12"/>
    <row r="683" ht="12"/>
    <row r="684" ht="12"/>
    <row r="685" ht="12"/>
    <row r="687" ht="12"/>
    <row r="688" ht="12"/>
    <row r="689" ht="12"/>
    <row r="691" ht="12"/>
    <row r="693" ht="12"/>
    <row r="695" ht="12"/>
    <row r="696" ht="12"/>
    <row r="698" ht="12"/>
    <row r="700" ht="12"/>
    <row r="701" ht="12"/>
    <row r="702" ht="12"/>
    <row r="703" ht="12"/>
    <row r="705" ht="12"/>
    <row r="706" ht="12"/>
    <row r="707" ht="12"/>
    <row r="708" ht="12"/>
    <row r="709" ht="12"/>
    <row r="710" ht="12"/>
    <row r="711" ht="12"/>
    <row r="712" ht="12"/>
    <row r="714" ht="12"/>
    <row r="717" ht="12"/>
    <row r="719" ht="12"/>
    <row r="720" ht="12"/>
    <row r="721" ht="12"/>
    <row r="723" ht="12"/>
    <row r="725" ht="12"/>
    <row r="726" ht="12"/>
    <row r="727" ht="12"/>
    <row r="729" ht="12"/>
    <row r="730" ht="12"/>
    <row r="731" ht="12"/>
    <row r="732" ht="12"/>
    <row r="733" ht="12"/>
    <row r="734" ht="12"/>
    <row r="736" ht="12"/>
    <row r="737" ht="12"/>
    <row r="738" ht="12"/>
    <row r="739" ht="12"/>
    <row r="741" ht="12"/>
    <row r="742" ht="12"/>
    <row r="743" ht="12"/>
    <row r="744" ht="12"/>
    <row r="745" ht="12"/>
    <row r="746" ht="12"/>
    <row r="747" ht="12"/>
    <row r="749" ht="12"/>
    <row r="750" ht="12"/>
    <row r="751" ht="12"/>
    <row r="752" ht="12"/>
    <row r="755" ht="12"/>
    <row r="756" ht="12"/>
    <row r="757" ht="12"/>
    <row r="758" ht="12"/>
    <row r="763" ht="12"/>
    <row r="764" ht="12"/>
    <row r="765" ht="12"/>
    <row r="766" ht="12"/>
    <row r="768" ht="12"/>
    <row r="769" ht="12"/>
    <row r="770" ht="12"/>
    <row r="772" ht="12"/>
    <row r="773" ht="12"/>
    <row r="774" ht="12"/>
    <row r="775" ht="12"/>
    <row r="779" ht="12"/>
    <row r="780" ht="12"/>
    <row r="782" ht="12"/>
    <row r="784" ht="12"/>
    <row r="787" ht="12"/>
    <row r="794" ht="12"/>
    <row r="795" ht="12"/>
    <row r="796" ht="12"/>
    <row r="798" ht="12"/>
    <row r="799" ht="12"/>
    <row r="802" ht="12"/>
    <row r="803" ht="12"/>
    <row r="804" ht="12"/>
    <row r="805" ht="12"/>
    <row r="808" ht="12"/>
    <row r="809" ht="12"/>
    <row r="810" ht="12"/>
    <row r="811" ht="12"/>
    <row r="816" ht="12"/>
    <row r="817" ht="12"/>
    <row r="818" ht="12"/>
    <row r="819" ht="12"/>
    <row r="825" ht="12"/>
    <row r="826" ht="12"/>
    <row r="827" ht="12"/>
    <row r="829" ht="12"/>
    <row r="831" ht="12"/>
    <row r="832" ht="12"/>
    <row r="833" ht="12"/>
    <row r="835" ht="12"/>
    <row r="842" ht="12"/>
    <row r="843" ht="12"/>
    <row r="844" ht="12"/>
    <row r="845" ht="12"/>
    <row r="847" ht="12"/>
    <row r="849" ht="12"/>
    <row r="850" ht="12"/>
    <row r="851" ht="12"/>
  </sheetData>
  <sheetProtection/>
  <mergeCells count="27">
    <mergeCell ref="A2:V2"/>
    <mergeCell ref="A3:N3"/>
    <mergeCell ref="C4:R4"/>
    <mergeCell ref="D5:F5"/>
    <mergeCell ref="G5:J5"/>
    <mergeCell ref="K5:N5"/>
    <mergeCell ref="M6:N6"/>
    <mergeCell ref="A5:A7"/>
    <mergeCell ref="B4:B7"/>
    <mergeCell ref="C5:C7"/>
    <mergeCell ref="D6:D7"/>
    <mergeCell ref="E6:E7"/>
    <mergeCell ref="F6:F7"/>
    <mergeCell ref="G6:G7"/>
    <mergeCell ref="H6:H7"/>
    <mergeCell ref="I6:I7"/>
    <mergeCell ref="J6:J7"/>
    <mergeCell ref="K6:K7"/>
    <mergeCell ref="L6:L7"/>
    <mergeCell ref="O5:O7"/>
    <mergeCell ref="P5:P7"/>
    <mergeCell ref="Q5:Q7"/>
    <mergeCell ref="R5:R7"/>
    <mergeCell ref="S5:S7"/>
    <mergeCell ref="T5:T7"/>
    <mergeCell ref="U4:U7"/>
    <mergeCell ref="V4:V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18"/>
  <sheetViews>
    <sheetView zoomScaleSheetLayoutView="100" workbookViewId="0" topLeftCell="A1">
      <selection activeCell="G4" sqref="G4"/>
    </sheetView>
  </sheetViews>
  <sheetFormatPr defaultColWidth="8.75390625" defaultRowHeight="14.25"/>
  <cols>
    <col min="1" max="1" width="5.75390625" style="0" customWidth="1"/>
    <col min="2" max="2" width="53.625" style="0" customWidth="1"/>
    <col min="3" max="3" width="13.00390625" style="1" customWidth="1"/>
    <col min="4" max="4" width="46.50390625" style="0" customWidth="1"/>
  </cols>
  <sheetData>
    <row r="1" ht="24.75" customHeight="1">
      <c r="A1" s="2" t="s">
        <v>574</v>
      </c>
    </row>
    <row r="2" spans="1:4" ht="33.75" customHeight="1">
      <c r="A2" s="3" t="s">
        <v>575</v>
      </c>
      <c r="B2" s="4"/>
      <c r="C2" s="4"/>
      <c r="D2" s="4"/>
    </row>
    <row r="3" ht="15">
      <c r="D3" t="s">
        <v>3</v>
      </c>
    </row>
    <row r="4" spans="1:4" ht="30" customHeight="1">
      <c r="A4" s="5" t="s">
        <v>576</v>
      </c>
      <c r="B4" s="5" t="s">
        <v>577</v>
      </c>
      <c r="C4" s="5" t="s">
        <v>578</v>
      </c>
      <c r="D4" s="5" t="s">
        <v>579</v>
      </c>
    </row>
    <row r="5" spans="1:4" ht="24.75" customHeight="1">
      <c r="A5" s="6">
        <v>1</v>
      </c>
      <c r="B5" s="7" t="s">
        <v>580</v>
      </c>
      <c r="C5" s="6">
        <v>5016</v>
      </c>
      <c r="D5" s="7" t="s">
        <v>581</v>
      </c>
    </row>
    <row r="6" spans="1:4" ht="24.75" customHeight="1">
      <c r="A6" s="6">
        <v>2</v>
      </c>
      <c r="B6" s="7" t="s">
        <v>582</v>
      </c>
      <c r="C6" s="6">
        <v>1200</v>
      </c>
      <c r="D6" s="7"/>
    </row>
    <row r="7" spans="1:4" ht="24.75" customHeight="1">
      <c r="A7" s="6">
        <v>3</v>
      </c>
      <c r="B7" s="7" t="s">
        <v>583</v>
      </c>
      <c r="C7" s="6">
        <v>240</v>
      </c>
      <c r="D7" s="7"/>
    </row>
    <row r="8" spans="1:4" ht="24.75" customHeight="1">
      <c r="A8" s="6">
        <v>4</v>
      </c>
      <c r="B8" s="7" t="s">
        <v>584</v>
      </c>
      <c r="C8" s="6">
        <v>104</v>
      </c>
      <c r="D8" s="7"/>
    </row>
    <row r="9" spans="1:4" ht="24.75" customHeight="1">
      <c r="A9" s="6">
        <v>5</v>
      </c>
      <c r="B9" s="7" t="s">
        <v>585</v>
      </c>
      <c r="C9" s="6">
        <v>1920</v>
      </c>
      <c r="D9" s="7"/>
    </row>
    <row r="10" spans="1:4" ht="24.75" customHeight="1">
      <c r="A10" s="7"/>
      <c r="B10" s="7"/>
      <c r="C10" s="6"/>
      <c r="D10" s="7"/>
    </row>
    <row r="11" spans="1:4" ht="24.75" customHeight="1">
      <c r="A11" s="7"/>
      <c r="B11" s="7"/>
      <c r="C11" s="6"/>
      <c r="D11" s="7"/>
    </row>
    <row r="12" spans="1:4" ht="24.75" customHeight="1">
      <c r="A12" s="7"/>
      <c r="B12" s="7"/>
      <c r="C12" s="6"/>
      <c r="D12" s="7"/>
    </row>
    <row r="13" spans="1:4" ht="24.75" customHeight="1">
      <c r="A13" s="7"/>
      <c r="B13" s="7"/>
      <c r="C13" s="6"/>
      <c r="D13" s="7"/>
    </row>
    <row r="14" spans="1:4" ht="24.75" customHeight="1">
      <c r="A14" s="7"/>
      <c r="B14" s="7"/>
      <c r="C14" s="6"/>
      <c r="D14" s="7"/>
    </row>
    <row r="15" spans="1:4" ht="24.75" customHeight="1">
      <c r="A15" s="7"/>
      <c r="B15" s="7"/>
      <c r="C15" s="6"/>
      <c r="D15" s="7"/>
    </row>
    <row r="16" spans="1:4" ht="24.75" customHeight="1">
      <c r="A16" s="7"/>
      <c r="B16" s="7"/>
      <c r="C16" s="6"/>
      <c r="D16" s="7"/>
    </row>
    <row r="17" spans="1:4" ht="24.75" customHeight="1">
      <c r="A17" s="7"/>
      <c r="B17" s="7"/>
      <c r="C17" s="6"/>
      <c r="D17" s="7"/>
    </row>
    <row r="18" spans="1:4" ht="24.75" customHeight="1">
      <c r="A18" s="7"/>
      <c r="B18" s="8" t="s">
        <v>586</v>
      </c>
      <c r="C18" s="9">
        <f>SUM(C5:C17)</f>
        <v>8480</v>
      </c>
      <c r="D18" s="7"/>
    </row>
    <row r="19" ht="24.75" customHeight="1"/>
    <row r="20" ht="24.75" customHeight="1"/>
    <row r="21" ht="24.75" customHeight="1"/>
    <row r="22" ht="24.75" customHeight="1"/>
    <row r="23" ht="24.75" customHeight="1"/>
    <row r="24" ht="24.75" customHeight="1"/>
    <row r="25" ht="24.75" customHeight="1"/>
    <row r="26" ht="24.75" customHeight="1"/>
  </sheetData>
  <sheetProtection/>
  <mergeCells count="1">
    <mergeCell ref="A2:D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2021-04-06T01:14:15Z</cp:lastPrinted>
  <dcterms:created xsi:type="dcterms:W3CDTF">1996-12-17T01:32:42Z</dcterms:created>
  <dcterms:modified xsi:type="dcterms:W3CDTF">2021-11-04T03:11:01Z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E43DBECD3477439DA094B1772938192E</vt:lpwstr>
  </property>
</Properties>
</file>